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win_g\Downloads\"/>
    </mc:Choice>
  </mc:AlternateContent>
  <xr:revisionPtr revIDLastSave="0" documentId="13_ncr:1_{72D5213A-5240-4700-8023-88C6FF0A226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rice" sheetId="1" r:id="rId1"/>
    <sheet name="ADVANC" sheetId="3" r:id="rId2"/>
    <sheet name="SAPPE" sheetId="2" r:id="rId3"/>
  </sheets>
  <calcPr calcId="191029" concurrentCalc="0"/>
</workbook>
</file>

<file path=xl/calcChain.xml><?xml version="1.0" encoding="utf-8"?>
<calcChain xmlns="http://schemas.openxmlformats.org/spreadsheetml/2006/main">
  <c r="N674" i="3" l="1"/>
  <c r="N675" i="3"/>
  <c r="M675" i="3"/>
  <c r="L675" i="3"/>
  <c r="K675" i="3"/>
  <c r="J675" i="3"/>
  <c r="I675" i="3"/>
  <c r="H675" i="3"/>
  <c r="H672" i="3"/>
  <c r="I672" i="3"/>
  <c r="J672" i="3"/>
  <c r="K672" i="3"/>
  <c r="L672" i="3"/>
  <c r="M672" i="3"/>
  <c r="N672" i="3"/>
  <c r="N673" i="3"/>
  <c r="M673" i="3"/>
  <c r="L673" i="3"/>
  <c r="K673" i="3"/>
  <c r="J673" i="3"/>
  <c r="I673" i="3"/>
  <c r="H673" i="3"/>
  <c r="G673" i="3"/>
  <c r="F669" i="3"/>
  <c r="N669" i="3"/>
  <c r="N671" i="3"/>
  <c r="M669" i="3"/>
  <c r="M671" i="3"/>
  <c r="L669" i="3"/>
  <c r="L671" i="3"/>
  <c r="K669" i="3"/>
  <c r="K671" i="3"/>
  <c r="J669" i="3"/>
  <c r="J671" i="3"/>
  <c r="I669" i="3"/>
  <c r="I671" i="3"/>
  <c r="H669" i="3"/>
  <c r="H671" i="3"/>
  <c r="N670" i="3"/>
  <c r="G669" i="3"/>
  <c r="G671" i="3"/>
  <c r="G668" i="3"/>
  <c r="H668" i="3"/>
  <c r="I668" i="3"/>
  <c r="J668" i="3"/>
  <c r="K668" i="3"/>
  <c r="L668" i="3"/>
  <c r="M668" i="3"/>
  <c r="N668" i="3"/>
  <c r="E665" i="3"/>
  <c r="N665" i="3"/>
  <c r="N667" i="3"/>
  <c r="M665" i="3"/>
  <c r="M667" i="3"/>
  <c r="L665" i="3"/>
  <c r="L667" i="3"/>
  <c r="K665" i="3"/>
  <c r="K667" i="3"/>
  <c r="J665" i="3"/>
  <c r="J667" i="3"/>
  <c r="I665" i="3"/>
  <c r="I667" i="3"/>
  <c r="H665" i="3"/>
  <c r="H667" i="3"/>
  <c r="G665" i="3"/>
  <c r="G667" i="3"/>
  <c r="N666" i="3"/>
  <c r="F665" i="3"/>
  <c r="F667" i="3"/>
  <c r="F664" i="3"/>
  <c r="G664" i="3"/>
  <c r="H664" i="3"/>
  <c r="I664" i="3"/>
  <c r="J664" i="3"/>
  <c r="K664" i="3"/>
  <c r="L664" i="3"/>
  <c r="M664" i="3"/>
  <c r="N664" i="3"/>
  <c r="N661" i="3"/>
  <c r="D661" i="3"/>
  <c r="N662" i="3"/>
  <c r="N663" i="3"/>
  <c r="M661" i="3"/>
  <c r="M663" i="3"/>
  <c r="L661" i="3"/>
  <c r="L663" i="3"/>
  <c r="K661" i="3"/>
  <c r="K663" i="3"/>
  <c r="J661" i="3"/>
  <c r="J663" i="3"/>
  <c r="I661" i="3"/>
  <c r="I663" i="3"/>
  <c r="H661" i="3"/>
  <c r="H663" i="3"/>
  <c r="G661" i="3"/>
  <c r="G663" i="3"/>
  <c r="F661" i="3"/>
  <c r="F663" i="3"/>
  <c r="E661" i="3"/>
  <c r="E663" i="3"/>
  <c r="E660" i="3"/>
  <c r="F660" i="3"/>
  <c r="G660" i="3"/>
  <c r="H660" i="3"/>
  <c r="I660" i="3"/>
  <c r="J660" i="3"/>
  <c r="K660" i="3"/>
  <c r="L660" i="3"/>
  <c r="M660" i="3"/>
  <c r="N660" i="3"/>
  <c r="N657" i="3"/>
  <c r="C657" i="3"/>
  <c r="N658" i="3"/>
  <c r="N659" i="3"/>
  <c r="M657" i="3"/>
  <c r="M659" i="3"/>
  <c r="L657" i="3"/>
  <c r="L659" i="3"/>
  <c r="K657" i="3"/>
  <c r="K659" i="3"/>
  <c r="J657" i="3"/>
  <c r="J659" i="3"/>
  <c r="I657" i="3"/>
  <c r="I659" i="3"/>
  <c r="H657" i="3"/>
  <c r="H659" i="3"/>
  <c r="G657" i="3"/>
  <c r="G659" i="3"/>
  <c r="F657" i="3"/>
  <c r="F659" i="3"/>
  <c r="E657" i="3"/>
  <c r="E659" i="3"/>
  <c r="D657" i="3"/>
  <c r="D659" i="3"/>
  <c r="D656" i="3"/>
  <c r="E656" i="3"/>
  <c r="F656" i="3"/>
  <c r="G656" i="3"/>
  <c r="H656" i="3"/>
  <c r="I656" i="3"/>
  <c r="J656" i="3"/>
  <c r="K656" i="3"/>
  <c r="L656" i="3"/>
  <c r="M656" i="3"/>
  <c r="N656" i="3"/>
  <c r="N654" i="3"/>
  <c r="N655" i="3"/>
  <c r="M655" i="3"/>
  <c r="L655" i="3"/>
  <c r="K655" i="3"/>
  <c r="J655" i="3"/>
  <c r="I655" i="3"/>
  <c r="H655" i="3"/>
  <c r="G655" i="3"/>
  <c r="F655" i="3"/>
  <c r="E655" i="3"/>
  <c r="D655" i="3"/>
  <c r="C655" i="3"/>
  <c r="C652" i="3"/>
  <c r="D652" i="3"/>
  <c r="E652" i="3"/>
  <c r="F652" i="3"/>
  <c r="G652" i="3"/>
  <c r="H652" i="3"/>
  <c r="B653" i="3"/>
  <c r="C653" i="3"/>
  <c r="D653" i="3"/>
  <c r="E653" i="3"/>
  <c r="F653" i="3"/>
  <c r="G653" i="3"/>
  <c r="H677" i="3"/>
  <c r="I676" i="3"/>
  <c r="J676" i="3"/>
  <c r="K676" i="3"/>
  <c r="L676" i="3"/>
  <c r="M676" i="3"/>
  <c r="N676" i="3"/>
  <c r="N677" i="3"/>
  <c r="N679" i="3"/>
  <c r="M677" i="3"/>
  <c r="M679" i="3"/>
  <c r="L677" i="3"/>
  <c r="L679" i="3"/>
  <c r="K677" i="3"/>
  <c r="K679" i="3"/>
  <c r="J677" i="3"/>
  <c r="J679" i="3"/>
  <c r="I677" i="3"/>
  <c r="I679" i="3"/>
  <c r="N678" i="3"/>
  <c r="BP213" i="3"/>
  <c r="BO213" i="3"/>
  <c r="BN213" i="3"/>
  <c r="BM213" i="3"/>
  <c r="BL213" i="3"/>
  <c r="BK213" i="3"/>
  <c r="BJ213" i="3"/>
  <c r="BI213" i="3"/>
  <c r="BH213" i="3"/>
  <c r="BG213" i="3"/>
  <c r="BF213" i="3"/>
  <c r="BE213" i="3"/>
  <c r="BD213" i="3"/>
  <c r="BC213" i="3"/>
  <c r="BB213" i="3"/>
  <c r="BA213" i="3"/>
  <c r="AZ213" i="3"/>
  <c r="AY213" i="3"/>
  <c r="AX213" i="3"/>
  <c r="AW213" i="3"/>
  <c r="AV213" i="3"/>
  <c r="AU213" i="3"/>
  <c r="AT213" i="3"/>
  <c r="AS213" i="3"/>
  <c r="AR213" i="3"/>
  <c r="AQ213" i="3"/>
  <c r="AP213" i="3"/>
  <c r="AO213" i="3"/>
  <c r="AN213" i="3"/>
  <c r="AM213" i="3"/>
  <c r="AL213" i="3"/>
  <c r="AK213" i="3"/>
  <c r="AJ213" i="3"/>
  <c r="AI213" i="3"/>
  <c r="AH213" i="3"/>
  <c r="AG213" i="3"/>
  <c r="AF213" i="3"/>
  <c r="AE213" i="3"/>
  <c r="AD213" i="3"/>
  <c r="AC213" i="3"/>
  <c r="AB213" i="3"/>
  <c r="AA213" i="3"/>
  <c r="Z213" i="3"/>
  <c r="Y213" i="3"/>
  <c r="X213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AY134" i="3"/>
  <c r="AY135" i="3"/>
  <c r="AY136" i="3"/>
  <c r="AX134" i="3"/>
  <c r="AX135" i="3"/>
  <c r="AX136" i="3"/>
  <c r="AW134" i="3"/>
  <c r="AW135" i="3"/>
  <c r="AW136" i="3"/>
  <c r="AV134" i="3"/>
  <c r="AV135" i="3"/>
  <c r="AV136" i="3"/>
  <c r="AU134" i="3"/>
  <c r="AU135" i="3"/>
  <c r="AU136" i="3"/>
  <c r="AT134" i="3"/>
  <c r="AT135" i="3"/>
  <c r="AT136" i="3"/>
  <c r="AS134" i="3"/>
  <c r="AS135" i="3"/>
  <c r="AS136" i="3"/>
  <c r="AR134" i="3"/>
  <c r="AR135" i="3"/>
  <c r="AR136" i="3"/>
  <c r="AQ134" i="3"/>
  <c r="AQ135" i="3"/>
  <c r="AQ136" i="3"/>
  <c r="AP134" i="3"/>
  <c r="AP135" i="3"/>
  <c r="AP136" i="3"/>
  <c r="AO134" i="3"/>
  <c r="AO135" i="3"/>
  <c r="AO136" i="3"/>
  <c r="AN134" i="3"/>
  <c r="AN135" i="3"/>
  <c r="AN136" i="3"/>
  <c r="AM134" i="3"/>
  <c r="AM135" i="3"/>
  <c r="AM136" i="3"/>
  <c r="AL134" i="3"/>
  <c r="AL135" i="3"/>
  <c r="AL136" i="3"/>
  <c r="AK134" i="3"/>
  <c r="AK135" i="3"/>
  <c r="AK136" i="3"/>
  <c r="AJ134" i="3"/>
  <c r="AJ135" i="3"/>
  <c r="AJ136" i="3"/>
  <c r="AI134" i="3"/>
  <c r="AI135" i="3"/>
  <c r="AI136" i="3"/>
  <c r="AH134" i="3"/>
  <c r="AH135" i="3"/>
  <c r="AH136" i="3"/>
  <c r="AG134" i="3"/>
  <c r="AG135" i="3"/>
  <c r="AG136" i="3"/>
  <c r="AF134" i="3"/>
  <c r="AF135" i="3"/>
  <c r="AF136" i="3"/>
  <c r="AE134" i="3"/>
  <c r="AE135" i="3"/>
  <c r="AE136" i="3"/>
  <c r="AD134" i="3"/>
  <c r="AD135" i="3"/>
  <c r="AD136" i="3"/>
  <c r="AC134" i="3"/>
  <c r="AC135" i="3"/>
  <c r="AC136" i="3"/>
  <c r="AB134" i="3"/>
  <c r="AB135" i="3"/>
  <c r="AB136" i="3"/>
  <c r="AA134" i="3"/>
  <c r="AA135" i="3"/>
  <c r="AA136" i="3"/>
  <c r="Z134" i="3"/>
  <c r="Z135" i="3"/>
  <c r="Z136" i="3"/>
  <c r="Y134" i="3"/>
  <c r="Y135" i="3"/>
  <c r="Y136" i="3"/>
  <c r="X134" i="3"/>
  <c r="X135" i="3"/>
  <c r="X136" i="3"/>
  <c r="W134" i="3"/>
  <c r="W135" i="3"/>
  <c r="W136" i="3"/>
  <c r="V134" i="3"/>
  <c r="V135" i="3"/>
  <c r="V136" i="3"/>
  <c r="U134" i="3"/>
  <c r="U135" i="3"/>
  <c r="U136" i="3"/>
  <c r="T134" i="3"/>
  <c r="T135" i="3"/>
  <c r="T136" i="3"/>
  <c r="S134" i="3"/>
  <c r="S135" i="3"/>
  <c r="S136" i="3"/>
  <c r="R134" i="3"/>
  <c r="R135" i="3"/>
  <c r="R136" i="3"/>
  <c r="Q134" i="3"/>
  <c r="Q135" i="3"/>
  <c r="Q136" i="3"/>
  <c r="P134" i="3"/>
  <c r="P135" i="3"/>
  <c r="P136" i="3"/>
  <c r="O134" i="3"/>
  <c r="O135" i="3"/>
  <c r="O136" i="3"/>
  <c r="N134" i="3"/>
  <c r="N135" i="3"/>
  <c r="N136" i="3"/>
  <c r="M134" i="3"/>
  <c r="M135" i="3"/>
  <c r="M136" i="3"/>
  <c r="L134" i="3"/>
  <c r="L135" i="3"/>
  <c r="L136" i="3"/>
  <c r="K134" i="3"/>
  <c r="K135" i="3"/>
  <c r="K136" i="3"/>
  <c r="J134" i="3"/>
  <c r="J135" i="3"/>
  <c r="J136" i="3"/>
  <c r="I134" i="3"/>
  <c r="I135" i="3"/>
  <c r="I136" i="3"/>
  <c r="H134" i="3"/>
  <c r="H135" i="3"/>
  <c r="H136" i="3"/>
  <c r="G134" i="3"/>
  <c r="G135" i="3"/>
  <c r="G136" i="3"/>
  <c r="F134" i="3"/>
  <c r="F135" i="3"/>
  <c r="F136" i="3"/>
  <c r="E134" i="3"/>
  <c r="E135" i="3"/>
  <c r="E136" i="3"/>
  <c r="D134" i="3"/>
  <c r="D135" i="3"/>
  <c r="D136" i="3"/>
  <c r="C134" i="3"/>
  <c r="C135" i="3"/>
  <c r="C136" i="3"/>
  <c r="B134" i="3"/>
  <c r="B135" i="3"/>
  <c r="B136" i="3"/>
  <c r="M697" i="3"/>
  <c r="N696" i="3"/>
  <c r="N697" i="3"/>
  <c r="L693" i="3"/>
  <c r="M692" i="3"/>
  <c r="M693" i="3"/>
  <c r="M695" i="3"/>
  <c r="K689" i="3"/>
  <c r="L688" i="3"/>
  <c r="L689" i="3"/>
  <c r="J685" i="3"/>
  <c r="K684" i="3"/>
  <c r="K685" i="3"/>
  <c r="K687" i="3"/>
  <c r="I681" i="3"/>
  <c r="J680" i="3"/>
  <c r="K680" i="3"/>
  <c r="H653" i="3"/>
  <c r="I652" i="3"/>
  <c r="J652" i="3"/>
  <c r="N649" i="3"/>
  <c r="N629" i="3"/>
  <c r="M629" i="3"/>
  <c r="L629" i="3"/>
  <c r="K629" i="3"/>
  <c r="J629" i="3"/>
  <c r="I629" i="3"/>
  <c r="H629" i="3"/>
  <c r="G629" i="3"/>
  <c r="F629" i="3"/>
  <c r="E629" i="3"/>
  <c r="D629" i="3"/>
  <c r="C629" i="3"/>
  <c r="B629" i="3"/>
  <c r="N627" i="3"/>
  <c r="M627" i="3"/>
  <c r="L627" i="3"/>
  <c r="K627" i="3"/>
  <c r="J627" i="3"/>
  <c r="I627" i="3"/>
  <c r="H627" i="3"/>
  <c r="G627" i="3"/>
  <c r="F627" i="3"/>
  <c r="E627" i="3"/>
  <c r="D627" i="3"/>
  <c r="C627" i="3"/>
  <c r="B627" i="3"/>
  <c r="O626" i="3"/>
  <c r="N612" i="3"/>
  <c r="M612" i="3"/>
  <c r="L612" i="3"/>
  <c r="K612" i="3"/>
  <c r="J612" i="3"/>
  <c r="I612" i="3"/>
  <c r="H612" i="3"/>
  <c r="G612" i="3"/>
  <c r="F612" i="3"/>
  <c r="E612" i="3"/>
  <c r="D612" i="3"/>
  <c r="C612" i="3"/>
  <c r="B612" i="3"/>
  <c r="N611" i="3"/>
  <c r="M611" i="3"/>
  <c r="L611" i="3"/>
  <c r="K611" i="3"/>
  <c r="J611" i="3"/>
  <c r="I611" i="3"/>
  <c r="H611" i="3"/>
  <c r="G611" i="3"/>
  <c r="F611" i="3"/>
  <c r="E611" i="3"/>
  <c r="D611" i="3"/>
  <c r="C611" i="3"/>
  <c r="B611" i="3"/>
  <c r="N610" i="3"/>
  <c r="M610" i="3"/>
  <c r="L610" i="3"/>
  <c r="K610" i="3"/>
  <c r="J610" i="3"/>
  <c r="I610" i="3"/>
  <c r="H610" i="3"/>
  <c r="G610" i="3"/>
  <c r="F610" i="3"/>
  <c r="E610" i="3"/>
  <c r="D610" i="3"/>
  <c r="C610" i="3"/>
  <c r="B610" i="3"/>
  <c r="N609" i="3"/>
  <c r="M609" i="3"/>
  <c r="L609" i="3"/>
  <c r="K609" i="3"/>
  <c r="J609" i="3"/>
  <c r="I609" i="3"/>
  <c r="H609" i="3"/>
  <c r="G609" i="3"/>
  <c r="F609" i="3"/>
  <c r="E609" i="3"/>
  <c r="D609" i="3"/>
  <c r="C609" i="3"/>
  <c r="B609" i="3"/>
  <c r="N607" i="3"/>
  <c r="M607" i="3"/>
  <c r="L607" i="3"/>
  <c r="K607" i="3"/>
  <c r="J607" i="3"/>
  <c r="I607" i="3"/>
  <c r="H607" i="3"/>
  <c r="G607" i="3"/>
  <c r="F607" i="3"/>
  <c r="E607" i="3"/>
  <c r="D607" i="3"/>
  <c r="C607" i="3"/>
  <c r="B607" i="3"/>
  <c r="N606" i="3"/>
  <c r="M606" i="3"/>
  <c r="L606" i="3"/>
  <c r="K606" i="3"/>
  <c r="J606" i="3"/>
  <c r="I606" i="3"/>
  <c r="H606" i="3"/>
  <c r="G606" i="3"/>
  <c r="F606" i="3"/>
  <c r="E606" i="3"/>
  <c r="D606" i="3"/>
  <c r="C606" i="3"/>
  <c r="B606" i="3"/>
  <c r="N605" i="3"/>
  <c r="M605" i="3"/>
  <c r="L605" i="3"/>
  <c r="K605" i="3"/>
  <c r="J605" i="3"/>
  <c r="I605" i="3"/>
  <c r="H605" i="3"/>
  <c r="G605" i="3"/>
  <c r="F605" i="3"/>
  <c r="E605" i="3"/>
  <c r="D605" i="3"/>
  <c r="C605" i="3"/>
  <c r="B605" i="3"/>
  <c r="N604" i="3"/>
  <c r="M604" i="3"/>
  <c r="L604" i="3"/>
  <c r="K604" i="3"/>
  <c r="J604" i="3"/>
  <c r="I604" i="3"/>
  <c r="H604" i="3"/>
  <c r="G604" i="3"/>
  <c r="F604" i="3"/>
  <c r="E604" i="3"/>
  <c r="D604" i="3"/>
  <c r="C604" i="3"/>
  <c r="B604" i="3"/>
  <c r="N602" i="3"/>
  <c r="M602" i="3"/>
  <c r="L602" i="3"/>
  <c r="K602" i="3"/>
  <c r="J602" i="3"/>
  <c r="I602" i="3"/>
  <c r="H602" i="3"/>
  <c r="G602" i="3"/>
  <c r="F602" i="3"/>
  <c r="E602" i="3"/>
  <c r="D602" i="3"/>
  <c r="C602" i="3"/>
  <c r="B602" i="3"/>
  <c r="N601" i="3"/>
  <c r="M601" i="3"/>
  <c r="L601" i="3"/>
  <c r="K601" i="3"/>
  <c r="J601" i="3"/>
  <c r="I601" i="3"/>
  <c r="H601" i="3"/>
  <c r="G601" i="3"/>
  <c r="F601" i="3"/>
  <c r="E601" i="3"/>
  <c r="D601" i="3"/>
  <c r="C601" i="3"/>
  <c r="B601" i="3"/>
  <c r="N600" i="3"/>
  <c r="M600" i="3"/>
  <c r="L600" i="3"/>
  <c r="K600" i="3"/>
  <c r="J600" i="3"/>
  <c r="I600" i="3"/>
  <c r="H600" i="3"/>
  <c r="G600" i="3"/>
  <c r="F600" i="3"/>
  <c r="E600" i="3"/>
  <c r="D600" i="3"/>
  <c r="C600" i="3"/>
  <c r="B600" i="3"/>
  <c r="N599" i="3"/>
  <c r="M599" i="3"/>
  <c r="L599" i="3"/>
  <c r="K599" i="3"/>
  <c r="J599" i="3"/>
  <c r="I599" i="3"/>
  <c r="H599" i="3"/>
  <c r="G599" i="3"/>
  <c r="F599" i="3"/>
  <c r="E599" i="3"/>
  <c r="D599" i="3"/>
  <c r="C599" i="3"/>
  <c r="B599" i="3"/>
  <c r="D587" i="3"/>
  <c r="D592" i="3"/>
  <c r="D597" i="3"/>
  <c r="N592" i="3"/>
  <c r="M592" i="3"/>
  <c r="L592" i="3"/>
  <c r="K592" i="3"/>
  <c r="J592" i="3"/>
  <c r="I592" i="3"/>
  <c r="H592" i="3"/>
  <c r="G592" i="3"/>
  <c r="F592" i="3"/>
  <c r="E592" i="3"/>
  <c r="C592" i="3"/>
  <c r="B592" i="3"/>
  <c r="N591" i="3"/>
  <c r="M591" i="3"/>
  <c r="L591" i="3"/>
  <c r="K591" i="3"/>
  <c r="J591" i="3"/>
  <c r="I591" i="3"/>
  <c r="H591" i="3"/>
  <c r="G591" i="3"/>
  <c r="F591" i="3"/>
  <c r="E591" i="3"/>
  <c r="D591" i="3"/>
  <c r="C591" i="3"/>
  <c r="B591" i="3"/>
  <c r="N590" i="3"/>
  <c r="M590" i="3"/>
  <c r="L590" i="3"/>
  <c r="K590" i="3"/>
  <c r="J590" i="3"/>
  <c r="I590" i="3"/>
  <c r="H590" i="3"/>
  <c r="G590" i="3"/>
  <c r="F590" i="3"/>
  <c r="E590" i="3"/>
  <c r="D590" i="3"/>
  <c r="C590" i="3"/>
  <c r="B590" i="3"/>
  <c r="N589" i="3"/>
  <c r="M589" i="3"/>
  <c r="L589" i="3"/>
  <c r="K589" i="3"/>
  <c r="J589" i="3"/>
  <c r="I589" i="3"/>
  <c r="H589" i="3"/>
  <c r="G589" i="3"/>
  <c r="F589" i="3"/>
  <c r="E589" i="3"/>
  <c r="D589" i="3"/>
  <c r="C589" i="3"/>
  <c r="B589" i="3"/>
  <c r="N587" i="3"/>
  <c r="N597" i="3"/>
  <c r="M587" i="3"/>
  <c r="M597" i="3"/>
  <c r="L587" i="3"/>
  <c r="L597" i="3"/>
  <c r="K587" i="3"/>
  <c r="K597" i="3"/>
  <c r="J587" i="3"/>
  <c r="J597" i="3"/>
  <c r="I587" i="3"/>
  <c r="I597" i="3"/>
  <c r="H587" i="3"/>
  <c r="G587" i="3"/>
  <c r="G597" i="3"/>
  <c r="F587" i="3"/>
  <c r="F597" i="3"/>
  <c r="E587" i="3"/>
  <c r="E597" i="3"/>
  <c r="C587" i="3"/>
  <c r="C597" i="3"/>
  <c r="B587" i="3"/>
  <c r="B597" i="3"/>
  <c r="N586" i="3"/>
  <c r="N596" i="3"/>
  <c r="M586" i="3"/>
  <c r="M596" i="3"/>
  <c r="L586" i="3"/>
  <c r="L596" i="3"/>
  <c r="K586" i="3"/>
  <c r="K596" i="3"/>
  <c r="J586" i="3"/>
  <c r="J596" i="3"/>
  <c r="I586" i="3"/>
  <c r="H586" i="3"/>
  <c r="H596" i="3"/>
  <c r="G586" i="3"/>
  <c r="G596" i="3"/>
  <c r="F586" i="3"/>
  <c r="F596" i="3"/>
  <c r="E586" i="3"/>
  <c r="E596" i="3"/>
  <c r="D586" i="3"/>
  <c r="D596" i="3"/>
  <c r="C586" i="3"/>
  <c r="C596" i="3"/>
  <c r="B586" i="3"/>
  <c r="B596" i="3"/>
  <c r="N585" i="3"/>
  <c r="N595" i="3"/>
  <c r="M585" i="3"/>
  <c r="M595" i="3"/>
  <c r="L585" i="3"/>
  <c r="L595" i="3"/>
  <c r="K585" i="3"/>
  <c r="K595" i="3"/>
  <c r="J585" i="3"/>
  <c r="I585" i="3"/>
  <c r="I595" i="3"/>
  <c r="H585" i="3"/>
  <c r="H595" i="3"/>
  <c r="G585" i="3"/>
  <c r="G595" i="3"/>
  <c r="F585" i="3"/>
  <c r="F595" i="3"/>
  <c r="E585" i="3"/>
  <c r="E595" i="3"/>
  <c r="D585" i="3"/>
  <c r="D595" i="3"/>
  <c r="C585" i="3"/>
  <c r="C595" i="3"/>
  <c r="B585" i="3"/>
  <c r="B595" i="3"/>
  <c r="N584" i="3"/>
  <c r="N594" i="3"/>
  <c r="M584" i="3"/>
  <c r="M594" i="3"/>
  <c r="L584" i="3"/>
  <c r="L594" i="3"/>
  <c r="K584" i="3"/>
  <c r="J584" i="3"/>
  <c r="J594" i="3"/>
  <c r="I584" i="3"/>
  <c r="I594" i="3"/>
  <c r="H584" i="3"/>
  <c r="H594" i="3"/>
  <c r="G584" i="3"/>
  <c r="G594" i="3"/>
  <c r="F584" i="3"/>
  <c r="F594" i="3"/>
  <c r="E584" i="3"/>
  <c r="E594" i="3"/>
  <c r="D584" i="3"/>
  <c r="D594" i="3"/>
  <c r="C584" i="3"/>
  <c r="C594" i="3"/>
  <c r="B584" i="3"/>
  <c r="B594" i="3"/>
  <c r="N575" i="3"/>
  <c r="M575" i="3"/>
  <c r="L575" i="3"/>
  <c r="K575" i="3"/>
  <c r="K581" i="3"/>
  <c r="J575" i="3"/>
  <c r="I575" i="3"/>
  <c r="H575" i="3"/>
  <c r="G575" i="3"/>
  <c r="F575" i="3"/>
  <c r="E575" i="3"/>
  <c r="D575" i="3"/>
  <c r="D581" i="3"/>
  <c r="C575" i="3"/>
  <c r="C581" i="3"/>
  <c r="B575" i="3"/>
  <c r="N574" i="3"/>
  <c r="M574" i="3"/>
  <c r="L574" i="3"/>
  <c r="L580" i="3"/>
  <c r="K574" i="3"/>
  <c r="J574" i="3"/>
  <c r="I574" i="3"/>
  <c r="H574" i="3"/>
  <c r="G574" i="3"/>
  <c r="F574" i="3"/>
  <c r="E574" i="3"/>
  <c r="D574" i="3"/>
  <c r="D580" i="3"/>
  <c r="C574" i="3"/>
  <c r="B574" i="3"/>
  <c r="N573" i="3"/>
  <c r="M573" i="3"/>
  <c r="M579" i="3"/>
  <c r="L573" i="3"/>
  <c r="K573" i="3"/>
  <c r="J573" i="3"/>
  <c r="I573" i="3"/>
  <c r="H573" i="3"/>
  <c r="G573" i="3"/>
  <c r="F573" i="3"/>
  <c r="E573" i="3"/>
  <c r="E579" i="3"/>
  <c r="D573" i="3"/>
  <c r="C573" i="3"/>
  <c r="B573" i="3"/>
  <c r="N572" i="3"/>
  <c r="N578" i="3"/>
  <c r="M572" i="3"/>
  <c r="M578" i="3"/>
  <c r="L572" i="3"/>
  <c r="K572" i="3"/>
  <c r="J572" i="3"/>
  <c r="I572" i="3"/>
  <c r="H572" i="3"/>
  <c r="G572" i="3"/>
  <c r="F572" i="3"/>
  <c r="E572" i="3"/>
  <c r="D572" i="3"/>
  <c r="C572" i="3"/>
  <c r="B572" i="3"/>
  <c r="N570" i="3"/>
  <c r="M570" i="3"/>
  <c r="L570" i="3"/>
  <c r="K570" i="3"/>
  <c r="J570" i="3"/>
  <c r="I570" i="3"/>
  <c r="H570" i="3"/>
  <c r="G570" i="3"/>
  <c r="F570" i="3"/>
  <c r="E570" i="3"/>
  <c r="D570" i="3"/>
  <c r="C570" i="3"/>
  <c r="B570" i="3"/>
  <c r="N569" i="3"/>
  <c r="M569" i="3"/>
  <c r="L569" i="3"/>
  <c r="K569" i="3"/>
  <c r="J569" i="3"/>
  <c r="I569" i="3"/>
  <c r="H569" i="3"/>
  <c r="G569" i="3"/>
  <c r="F569" i="3"/>
  <c r="E569" i="3"/>
  <c r="D569" i="3"/>
  <c r="C569" i="3"/>
  <c r="B569" i="3"/>
  <c r="N568" i="3"/>
  <c r="M568" i="3"/>
  <c r="L568" i="3"/>
  <c r="K568" i="3"/>
  <c r="J568" i="3"/>
  <c r="I568" i="3"/>
  <c r="H568" i="3"/>
  <c r="G568" i="3"/>
  <c r="F568" i="3"/>
  <c r="E568" i="3"/>
  <c r="D568" i="3"/>
  <c r="C568" i="3"/>
  <c r="B568" i="3"/>
  <c r="N567" i="3"/>
  <c r="M567" i="3"/>
  <c r="L567" i="3"/>
  <c r="K567" i="3"/>
  <c r="J567" i="3"/>
  <c r="I567" i="3"/>
  <c r="H567" i="3"/>
  <c r="G567" i="3"/>
  <c r="F567" i="3"/>
  <c r="E567" i="3"/>
  <c r="D567" i="3"/>
  <c r="C567" i="3"/>
  <c r="B567" i="3"/>
  <c r="N565" i="3"/>
  <c r="M565" i="3"/>
  <c r="L565" i="3"/>
  <c r="K565" i="3"/>
  <c r="J565" i="3"/>
  <c r="I565" i="3"/>
  <c r="H565" i="3"/>
  <c r="G565" i="3"/>
  <c r="F565" i="3"/>
  <c r="E565" i="3"/>
  <c r="D565" i="3"/>
  <c r="C565" i="3"/>
  <c r="B565" i="3"/>
  <c r="N564" i="3"/>
  <c r="M564" i="3"/>
  <c r="L564" i="3"/>
  <c r="K564" i="3"/>
  <c r="J564" i="3"/>
  <c r="I564" i="3"/>
  <c r="H564" i="3"/>
  <c r="G564" i="3"/>
  <c r="F564" i="3"/>
  <c r="E564" i="3"/>
  <c r="D564" i="3"/>
  <c r="C564" i="3"/>
  <c r="B564" i="3"/>
  <c r="N563" i="3"/>
  <c r="M563" i="3"/>
  <c r="L563" i="3"/>
  <c r="K563" i="3"/>
  <c r="J563" i="3"/>
  <c r="I563" i="3"/>
  <c r="H563" i="3"/>
  <c r="G563" i="3"/>
  <c r="F563" i="3"/>
  <c r="E563" i="3"/>
  <c r="D563" i="3"/>
  <c r="C563" i="3"/>
  <c r="B563" i="3"/>
  <c r="N562" i="3"/>
  <c r="M562" i="3"/>
  <c r="L562" i="3"/>
  <c r="K562" i="3"/>
  <c r="J562" i="3"/>
  <c r="I562" i="3"/>
  <c r="H562" i="3"/>
  <c r="G562" i="3"/>
  <c r="F562" i="3"/>
  <c r="E562" i="3"/>
  <c r="D562" i="3"/>
  <c r="C562" i="3"/>
  <c r="B562" i="3"/>
  <c r="N559" i="3"/>
  <c r="M559" i="3"/>
  <c r="L559" i="3"/>
  <c r="K559" i="3"/>
  <c r="J559" i="3"/>
  <c r="I559" i="3"/>
  <c r="H559" i="3"/>
  <c r="G559" i="3"/>
  <c r="F559" i="3"/>
  <c r="E559" i="3"/>
  <c r="D559" i="3"/>
  <c r="C559" i="3"/>
  <c r="B559" i="3"/>
  <c r="N558" i="3"/>
  <c r="M558" i="3"/>
  <c r="L558" i="3"/>
  <c r="K558" i="3"/>
  <c r="J558" i="3"/>
  <c r="I558" i="3"/>
  <c r="H558" i="3"/>
  <c r="G558" i="3"/>
  <c r="F558" i="3"/>
  <c r="E558" i="3"/>
  <c r="D558" i="3"/>
  <c r="C558" i="3"/>
  <c r="B558" i="3"/>
  <c r="N557" i="3"/>
  <c r="M557" i="3"/>
  <c r="L557" i="3"/>
  <c r="K557" i="3"/>
  <c r="J557" i="3"/>
  <c r="I557" i="3"/>
  <c r="H557" i="3"/>
  <c r="G557" i="3"/>
  <c r="F557" i="3"/>
  <c r="E557" i="3"/>
  <c r="D557" i="3"/>
  <c r="C557" i="3"/>
  <c r="B557" i="3"/>
  <c r="N556" i="3"/>
  <c r="M556" i="3"/>
  <c r="L556" i="3"/>
  <c r="K556" i="3"/>
  <c r="J556" i="3"/>
  <c r="I556" i="3"/>
  <c r="H556" i="3"/>
  <c r="G556" i="3"/>
  <c r="F556" i="3"/>
  <c r="E556" i="3"/>
  <c r="D556" i="3"/>
  <c r="C556" i="3"/>
  <c r="B556" i="3"/>
  <c r="N550" i="3"/>
  <c r="M550" i="3"/>
  <c r="L550" i="3"/>
  <c r="K550" i="3"/>
  <c r="J550" i="3"/>
  <c r="I550" i="3"/>
  <c r="H550" i="3"/>
  <c r="G550" i="3"/>
  <c r="F550" i="3"/>
  <c r="E550" i="3"/>
  <c r="D550" i="3"/>
  <c r="C550" i="3"/>
  <c r="B550" i="3"/>
  <c r="N549" i="3"/>
  <c r="M549" i="3"/>
  <c r="L549" i="3"/>
  <c r="K549" i="3"/>
  <c r="J549" i="3"/>
  <c r="I549" i="3"/>
  <c r="H549" i="3"/>
  <c r="G549" i="3"/>
  <c r="F549" i="3"/>
  <c r="E549" i="3"/>
  <c r="D549" i="3"/>
  <c r="C549" i="3"/>
  <c r="B549" i="3"/>
  <c r="N548" i="3"/>
  <c r="M548" i="3"/>
  <c r="L548" i="3"/>
  <c r="K548" i="3"/>
  <c r="J548" i="3"/>
  <c r="I548" i="3"/>
  <c r="H548" i="3"/>
  <c r="G548" i="3"/>
  <c r="F548" i="3"/>
  <c r="E548" i="3"/>
  <c r="D548" i="3"/>
  <c r="C548" i="3"/>
  <c r="B548" i="3"/>
  <c r="N547" i="3"/>
  <c r="M547" i="3"/>
  <c r="L547" i="3"/>
  <c r="K547" i="3"/>
  <c r="J547" i="3"/>
  <c r="I547" i="3"/>
  <c r="I551" i="3"/>
  <c r="H547" i="3"/>
  <c r="G547" i="3"/>
  <c r="F547" i="3"/>
  <c r="E547" i="3"/>
  <c r="D547" i="3"/>
  <c r="D551" i="3"/>
  <c r="C547" i="3"/>
  <c r="B547" i="3"/>
  <c r="N543" i="3"/>
  <c r="M543" i="3"/>
  <c r="L543" i="3"/>
  <c r="K543" i="3"/>
  <c r="J543" i="3"/>
  <c r="I543" i="3"/>
  <c r="H543" i="3"/>
  <c r="G543" i="3"/>
  <c r="F543" i="3"/>
  <c r="E543" i="3"/>
  <c r="D543" i="3"/>
  <c r="C543" i="3"/>
  <c r="B543" i="3"/>
  <c r="N542" i="3"/>
  <c r="M542" i="3"/>
  <c r="L542" i="3"/>
  <c r="K542" i="3"/>
  <c r="J542" i="3"/>
  <c r="I542" i="3"/>
  <c r="H542" i="3"/>
  <c r="G542" i="3"/>
  <c r="F542" i="3"/>
  <c r="E542" i="3"/>
  <c r="D542" i="3"/>
  <c r="C542" i="3"/>
  <c r="B542" i="3"/>
  <c r="N541" i="3"/>
  <c r="M541" i="3"/>
  <c r="L541" i="3"/>
  <c r="K541" i="3"/>
  <c r="J541" i="3"/>
  <c r="I541" i="3"/>
  <c r="H541" i="3"/>
  <c r="G541" i="3"/>
  <c r="F541" i="3"/>
  <c r="E541" i="3"/>
  <c r="D541" i="3"/>
  <c r="C541" i="3"/>
  <c r="B541" i="3"/>
  <c r="N540" i="3"/>
  <c r="M540" i="3"/>
  <c r="L540" i="3"/>
  <c r="K540" i="3"/>
  <c r="J540" i="3"/>
  <c r="I540" i="3"/>
  <c r="I544" i="3"/>
  <c r="H540" i="3"/>
  <c r="G540" i="3"/>
  <c r="F540" i="3"/>
  <c r="E540" i="3"/>
  <c r="D540" i="3"/>
  <c r="C540" i="3"/>
  <c r="C544" i="3"/>
  <c r="B540" i="3"/>
  <c r="B544" i="3"/>
  <c r="N529" i="3"/>
  <c r="M529" i="3"/>
  <c r="L529" i="3"/>
  <c r="K529" i="3"/>
  <c r="J529" i="3"/>
  <c r="I529" i="3"/>
  <c r="H529" i="3"/>
  <c r="G529" i="3"/>
  <c r="F529" i="3"/>
  <c r="E529" i="3"/>
  <c r="D529" i="3"/>
  <c r="C529" i="3"/>
  <c r="B529" i="3"/>
  <c r="N528" i="3"/>
  <c r="M528" i="3"/>
  <c r="L528" i="3"/>
  <c r="K528" i="3"/>
  <c r="J528" i="3"/>
  <c r="I528" i="3"/>
  <c r="H528" i="3"/>
  <c r="G528" i="3"/>
  <c r="F528" i="3"/>
  <c r="E528" i="3"/>
  <c r="D528" i="3"/>
  <c r="C528" i="3"/>
  <c r="B528" i="3"/>
  <c r="N527" i="3"/>
  <c r="M527" i="3"/>
  <c r="L527" i="3"/>
  <c r="K527" i="3"/>
  <c r="J527" i="3"/>
  <c r="I527" i="3"/>
  <c r="H527" i="3"/>
  <c r="G527" i="3"/>
  <c r="F527" i="3"/>
  <c r="E527" i="3"/>
  <c r="D527" i="3"/>
  <c r="C527" i="3"/>
  <c r="B527" i="3"/>
  <c r="N526" i="3"/>
  <c r="M526" i="3"/>
  <c r="M530" i="3"/>
  <c r="L526" i="3"/>
  <c r="K526" i="3"/>
  <c r="J526" i="3"/>
  <c r="I526" i="3"/>
  <c r="H526" i="3"/>
  <c r="G526" i="3"/>
  <c r="G530" i="3"/>
  <c r="F526" i="3"/>
  <c r="E526" i="3"/>
  <c r="D526" i="3"/>
  <c r="C526" i="3"/>
  <c r="B526" i="3"/>
  <c r="N506" i="3"/>
  <c r="C506" i="3"/>
  <c r="N505" i="3"/>
  <c r="D504" i="3"/>
  <c r="N498" i="3"/>
  <c r="M498" i="3"/>
  <c r="L498" i="3"/>
  <c r="K498" i="3"/>
  <c r="J498" i="3"/>
  <c r="I498" i="3"/>
  <c r="H498" i="3"/>
  <c r="G498" i="3"/>
  <c r="F498" i="3"/>
  <c r="E498" i="3"/>
  <c r="D498" i="3"/>
  <c r="C498" i="3"/>
  <c r="B498" i="3"/>
  <c r="N497" i="3"/>
  <c r="M497" i="3"/>
  <c r="L497" i="3"/>
  <c r="K497" i="3"/>
  <c r="J497" i="3"/>
  <c r="I497" i="3"/>
  <c r="H497" i="3"/>
  <c r="G497" i="3"/>
  <c r="F497" i="3"/>
  <c r="E497" i="3"/>
  <c r="D497" i="3"/>
  <c r="C497" i="3"/>
  <c r="B497" i="3"/>
  <c r="N496" i="3"/>
  <c r="M496" i="3"/>
  <c r="L496" i="3"/>
  <c r="K496" i="3"/>
  <c r="J496" i="3"/>
  <c r="I496" i="3"/>
  <c r="H496" i="3"/>
  <c r="G496" i="3"/>
  <c r="F496" i="3"/>
  <c r="E496" i="3"/>
  <c r="D496" i="3"/>
  <c r="C496" i="3"/>
  <c r="B496" i="3"/>
  <c r="N495" i="3"/>
  <c r="M495" i="3"/>
  <c r="L495" i="3"/>
  <c r="K495" i="3"/>
  <c r="J495" i="3"/>
  <c r="I495" i="3"/>
  <c r="I499" i="3"/>
  <c r="H495" i="3"/>
  <c r="G495" i="3"/>
  <c r="F495" i="3"/>
  <c r="E495" i="3"/>
  <c r="D495" i="3"/>
  <c r="C495" i="3"/>
  <c r="C499" i="3"/>
  <c r="B495" i="3"/>
  <c r="N490" i="3"/>
  <c r="M490" i="3"/>
  <c r="L490" i="3"/>
  <c r="K490" i="3"/>
  <c r="J490" i="3"/>
  <c r="I490" i="3"/>
  <c r="H490" i="3"/>
  <c r="G490" i="3"/>
  <c r="F490" i="3"/>
  <c r="E490" i="3"/>
  <c r="D490" i="3"/>
  <c r="C490" i="3"/>
  <c r="B490" i="3"/>
  <c r="N489" i="3"/>
  <c r="M489" i="3"/>
  <c r="L489" i="3"/>
  <c r="K489" i="3"/>
  <c r="J489" i="3"/>
  <c r="I489" i="3"/>
  <c r="H489" i="3"/>
  <c r="G489" i="3"/>
  <c r="F489" i="3"/>
  <c r="E489" i="3"/>
  <c r="D489" i="3"/>
  <c r="C489" i="3"/>
  <c r="B489" i="3"/>
  <c r="N488" i="3"/>
  <c r="M488" i="3"/>
  <c r="L488" i="3"/>
  <c r="K488" i="3"/>
  <c r="J488" i="3"/>
  <c r="I488" i="3"/>
  <c r="H488" i="3"/>
  <c r="G488" i="3"/>
  <c r="F488" i="3"/>
  <c r="E488" i="3"/>
  <c r="D488" i="3"/>
  <c r="C488" i="3"/>
  <c r="B488" i="3"/>
  <c r="N487" i="3"/>
  <c r="M487" i="3"/>
  <c r="L487" i="3"/>
  <c r="K487" i="3"/>
  <c r="J487" i="3"/>
  <c r="I487" i="3"/>
  <c r="H487" i="3"/>
  <c r="H491" i="3"/>
  <c r="G487" i="3"/>
  <c r="F487" i="3"/>
  <c r="E487" i="3"/>
  <c r="D487" i="3"/>
  <c r="C487" i="3"/>
  <c r="B487" i="3"/>
  <c r="N482" i="3"/>
  <c r="M482" i="3"/>
  <c r="L482" i="3"/>
  <c r="K482" i="3"/>
  <c r="J482" i="3"/>
  <c r="I482" i="3"/>
  <c r="H482" i="3"/>
  <c r="G482" i="3"/>
  <c r="F482" i="3"/>
  <c r="E482" i="3"/>
  <c r="D482" i="3"/>
  <c r="C482" i="3"/>
  <c r="B482" i="3"/>
  <c r="N481" i="3"/>
  <c r="M481" i="3"/>
  <c r="L481" i="3"/>
  <c r="K481" i="3"/>
  <c r="J481" i="3"/>
  <c r="I481" i="3"/>
  <c r="H481" i="3"/>
  <c r="G481" i="3"/>
  <c r="F481" i="3"/>
  <c r="E481" i="3"/>
  <c r="D481" i="3"/>
  <c r="C481" i="3"/>
  <c r="B481" i="3"/>
  <c r="N480" i="3"/>
  <c r="M480" i="3"/>
  <c r="L480" i="3"/>
  <c r="K480" i="3"/>
  <c r="J480" i="3"/>
  <c r="I480" i="3"/>
  <c r="H480" i="3"/>
  <c r="G480" i="3"/>
  <c r="F480" i="3"/>
  <c r="E480" i="3"/>
  <c r="D480" i="3"/>
  <c r="C480" i="3"/>
  <c r="B480" i="3"/>
  <c r="N479" i="3"/>
  <c r="M479" i="3"/>
  <c r="L479" i="3"/>
  <c r="K479" i="3"/>
  <c r="J479" i="3"/>
  <c r="I479" i="3"/>
  <c r="H479" i="3"/>
  <c r="G479" i="3"/>
  <c r="F479" i="3"/>
  <c r="E479" i="3"/>
  <c r="D479" i="3"/>
  <c r="C479" i="3"/>
  <c r="B479" i="3"/>
  <c r="N465" i="3"/>
  <c r="M465" i="3"/>
  <c r="L465" i="3"/>
  <c r="K465" i="3"/>
  <c r="J465" i="3"/>
  <c r="I465" i="3"/>
  <c r="H465" i="3"/>
  <c r="G465" i="3"/>
  <c r="F465" i="3"/>
  <c r="E465" i="3"/>
  <c r="D465" i="3"/>
  <c r="C465" i="3"/>
  <c r="B465" i="3"/>
  <c r="N464" i="3"/>
  <c r="M464" i="3"/>
  <c r="L464" i="3"/>
  <c r="K464" i="3"/>
  <c r="J464" i="3"/>
  <c r="I464" i="3"/>
  <c r="H464" i="3"/>
  <c r="G464" i="3"/>
  <c r="F464" i="3"/>
  <c r="E464" i="3"/>
  <c r="D464" i="3"/>
  <c r="C464" i="3"/>
  <c r="B464" i="3"/>
  <c r="N463" i="3"/>
  <c r="M463" i="3"/>
  <c r="L463" i="3"/>
  <c r="K463" i="3"/>
  <c r="J463" i="3"/>
  <c r="I463" i="3"/>
  <c r="H463" i="3"/>
  <c r="G463" i="3"/>
  <c r="F463" i="3"/>
  <c r="E463" i="3"/>
  <c r="D463" i="3"/>
  <c r="C463" i="3"/>
  <c r="B463" i="3"/>
  <c r="N462" i="3"/>
  <c r="M462" i="3"/>
  <c r="L462" i="3"/>
  <c r="K462" i="3"/>
  <c r="J462" i="3"/>
  <c r="I462" i="3"/>
  <c r="H462" i="3"/>
  <c r="G462" i="3"/>
  <c r="F462" i="3"/>
  <c r="E462" i="3"/>
  <c r="D462" i="3"/>
  <c r="C462" i="3"/>
  <c r="B462" i="3"/>
  <c r="N458" i="3"/>
  <c r="M458" i="3"/>
  <c r="L458" i="3"/>
  <c r="K458" i="3"/>
  <c r="J458" i="3"/>
  <c r="I458" i="3"/>
  <c r="H458" i="3"/>
  <c r="G458" i="3"/>
  <c r="F458" i="3"/>
  <c r="E458" i="3"/>
  <c r="D458" i="3"/>
  <c r="C458" i="3"/>
  <c r="B458" i="3"/>
  <c r="N457" i="3"/>
  <c r="M457" i="3"/>
  <c r="L457" i="3"/>
  <c r="K457" i="3"/>
  <c r="J457" i="3"/>
  <c r="I457" i="3"/>
  <c r="H457" i="3"/>
  <c r="G457" i="3"/>
  <c r="F457" i="3"/>
  <c r="E457" i="3"/>
  <c r="D457" i="3"/>
  <c r="C457" i="3"/>
  <c r="B457" i="3"/>
  <c r="N456" i="3"/>
  <c r="M456" i="3"/>
  <c r="L456" i="3"/>
  <c r="K456" i="3"/>
  <c r="J456" i="3"/>
  <c r="I456" i="3"/>
  <c r="H456" i="3"/>
  <c r="G456" i="3"/>
  <c r="F456" i="3"/>
  <c r="E456" i="3"/>
  <c r="D456" i="3"/>
  <c r="C456" i="3"/>
  <c r="B456" i="3"/>
  <c r="N455" i="3"/>
  <c r="M455" i="3"/>
  <c r="L455" i="3"/>
  <c r="K455" i="3"/>
  <c r="J455" i="3"/>
  <c r="I455" i="3"/>
  <c r="H455" i="3"/>
  <c r="G455" i="3"/>
  <c r="F455" i="3"/>
  <c r="E455" i="3"/>
  <c r="E459" i="3"/>
  <c r="D455" i="3"/>
  <c r="C455" i="3"/>
  <c r="B455" i="3"/>
  <c r="N451" i="3"/>
  <c r="N473" i="3"/>
  <c r="M451" i="3"/>
  <c r="M473" i="3"/>
  <c r="L451" i="3"/>
  <c r="L473" i="3"/>
  <c r="K451" i="3"/>
  <c r="K473" i="3"/>
  <c r="J451" i="3"/>
  <c r="I451" i="3"/>
  <c r="I473" i="3"/>
  <c r="H451" i="3"/>
  <c r="G451" i="3"/>
  <c r="G473" i="3"/>
  <c r="F451" i="3"/>
  <c r="F473" i="3"/>
  <c r="E451" i="3"/>
  <c r="D451" i="3"/>
  <c r="D473" i="3"/>
  <c r="C451" i="3"/>
  <c r="C473" i="3"/>
  <c r="B451" i="3"/>
  <c r="B473" i="3"/>
  <c r="N450" i="3"/>
  <c r="N472" i="3"/>
  <c r="M450" i="3"/>
  <c r="M472" i="3"/>
  <c r="L450" i="3"/>
  <c r="L472" i="3"/>
  <c r="K450" i="3"/>
  <c r="J450" i="3"/>
  <c r="J472" i="3"/>
  <c r="I450" i="3"/>
  <c r="H450" i="3"/>
  <c r="H472" i="3"/>
  <c r="G450" i="3"/>
  <c r="G472" i="3"/>
  <c r="F450" i="3"/>
  <c r="E450" i="3"/>
  <c r="E472" i="3"/>
  <c r="D450" i="3"/>
  <c r="D472" i="3"/>
  <c r="C450" i="3"/>
  <c r="C472" i="3"/>
  <c r="B450" i="3"/>
  <c r="B472" i="3"/>
  <c r="N449" i="3"/>
  <c r="N471" i="3"/>
  <c r="M449" i="3"/>
  <c r="M471" i="3"/>
  <c r="L449" i="3"/>
  <c r="K449" i="3"/>
  <c r="K471" i="3"/>
  <c r="J449" i="3"/>
  <c r="I449" i="3"/>
  <c r="I471" i="3"/>
  <c r="H449" i="3"/>
  <c r="H471" i="3"/>
  <c r="G449" i="3"/>
  <c r="F449" i="3"/>
  <c r="F471" i="3"/>
  <c r="E449" i="3"/>
  <c r="E471" i="3"/>
  <c r="D449" i="3"/>
  <c r="D471" i="3"/>
  <c r="C449" i="3"/>
  <c r="C471" i="3"/>
  <c r="B449" i="3"/>
  <c r="B471" i="3"/>
  <c r="N448" i="3"/>
  <c r="N470" i="3"/>
  <c r="M448" i="3"/>
  <c r="L448" i="3"/>
  <c r="K448" i="3"/>
  <c r="K452" i="3"/>
  <c r="J448" i="3"/>
  <c r="J470" i="3"/>
  <c r="I448" i="3"/>
  <c r="I452" i="3"/>
  <c r="H448" i="3"/>
  <c r="G448" i="3"/>
  <c r="G470" i="3"/>
  <c r="F448" i="3"/>
  <c r="F470" i="3"/>
  <c r="E448" i="3"/>
  <c r="E470" i="3"/>
  <c r="D448" i="3"/>
  <c r="D470" i="3"/>
  <c r="C448" i="3"/>
  <c r="C470" i="3"/>
  <c r="B448" i="3"/>
  <c r="B470" i="3"/>
  <c r="N444" i="3"/>
  <c r="N623" i="3"/>
  <c r="N630" i="3"/>
  <c r="M444" i="3"/>
  <c r="M623" i="3"/>
  <c r="M630" i="3"/>
  <c r="L444" i="3"/>
  <c r="L623" i="3"/>
  <c r="L630" i="3"/>
  <c r="K444" i="3"/>
  <c r="K623" i="3"/>
  <c r="K630" i="3"/>
  <c r="J444" i="3"/>
  <c r="J623" i="3"/>
  <c r="J630" i="3"/>
  <c r="I444" i="3"/>
  <c r="I623" i="3"/>
  <c r="I630" i="3"/>
  <c r="H444" i="3"/>
  <c r="H623" i="3"/>
  <c r="G444" i="3"/>
  <c r="G623" i="3"/>
  <c r="G630" i="3"/>
  <c r="F444" i="3"/>
  <c r="F623" i="3"/>
  <c r="F630" i="3"/>
  <c r="E444" i="3"/>
  <c r="E623" i="3"/>
  <c r="E630" i="3"/>
  <c r="D444" i="3"/>
  <c r="D623" i="3"/>
  <c r="D630" i="3"/>
  <c r="C444" i="3"/>
  <c r="C623" i="3"/>
  <c r="C630" i="3"/>
  <c r="B444" i="3"/>
  <c r="B623" i="3"/>
  <c r="B630" i="3"/>
  <c r="N443" i="3"/>
  <c r="M443" i="3"/>
  <c r="L443" i="3"/>
  <c r="K443" i="3"/>
  <c r="J443" i="3"/>
  <c r="I443" i="3"/>
  <c r="H443" i="3"/>
  <c r="G443" i="3"/>
  <c r="F443" i="3"/>
  <c r="E443" i="3"/>
  <c r="D443" i="3"/>
  <c r="C443" i="3"/>
  <c r="B443" i="3"/>
  <c r="N442" i="3"/>
  <c r="M442" i="3"/>
  <c r="L442" i="3"/>
  <c r="K442" i="3"/>
  <c r="J442" i="3"/>
  <c r="I442" i="3"/>
  <c r="H442" i="3"/>
  <c r="G442" i="3"/>
  <c r="F442" i="3"/>
  <c r="E442" i="3"/>
  <c r="D442" i="3"/>
  <c r="C442" i="3"/>
  <c r="B442" i="3"/>
  <c r="N441" i="3"/>
  <c r="M441" i="3"/>
  <c r="L441" i="3"/>
  <c r="K441" i="3"/>
  <c r="J441" i="3"/>
  <c r="I441" i="3"/>
  <c r="H441" i="3"/>
  <c r="G441" i="3"/>
  <c r="F441" i="3"/>
  <c r="E441" i="3"/>
  <c r="D441" i="3"/>
  <c r="C441" i="3"/>
  <c r="B441" i="3"/>
  <c r="N438" i="3"/>
  <c r="M438" i="3"/>
  <c r="H438" i="3"/>
  <c r="O438" i="3"/>
  <c r="L438" i="3"/>
  <c r="K438" i="3"/>
  <c r="J438" i="3"/>
  <c r="I438" i="3"/>
  <c r="G438" i="3"/>
  <c r="F438" i="3"/>
  <c r="E438" i="3"/>
  <c r="D438" i="3"/>
  <c r="C438" i="3"/>
  <c r="B438" i="3"/>
  <c r="N437" i="3"/>
  <c r="M437" i="3"/>
  <c r="L437" i="3"/>
  <c r="K437" i="3"/>
  <c r="J437" i="3"/>
  <c r="I437" i="3"/>
  <c r="H437" i="3"/>
  <c r="G437" i="3"/>
  <c r="F437" i="3"/>
  <c r="E437" i="3"/>
  <c r="D437" i="3"/>
  <c r="C437" i="3"/>
  <c r="B437" i="3"/>
  <c r="N436" i="3"/>
  <c r="M436" i="3"/>
  <c r="L436" i="3"/>
  <c r="K436" i="3"/>
  <c r="J436" i="3"/>
  <c r="I436" i="3"/>
  <c r="H436" i="3"/>
  <c r="G436" i="3"/>
  <c r="F436" i="3"/>
  <c r="E436" i="3"/>
  <c r="D436" i="3"/>
  <c r="C436" i="3"/>
  <c r="B436" i="3"/>
  <c r="N435" i="3"/>
  <c r="M435" i="3"/>
  <c r="L435" i="3"/>
  <c r="K435" i="3"/>
  <c r="J435" i="3"/>
  <c r="I435" i="3"/>
  <c r="H435" i="3"/>
  <c r="G435" i="3"/>
  <c r="F435" i="3"/>
  <c r="E435" i="3"/>
  <c r="D435" i="3"/>
  <c r="C435" i="3"/>
  <c r="B435" i="3"/>
  <c r="N431" i="3"/>
  <c r="M431" i="3"/>
  <c r="L431" i="3"/>
  <c r="K431" i="3"/>
  <c r="J431" i="3"/>
  <c r="I431" i="3"/>
  <c r="H431" i="3"/>
  <c r="G431" i="3"/>
  <c r="F431" i="3"/>
  <c r="E431" i="3"/>
  <c r="D431" i="3"/>
  <c r="C431" i="3"/>
  <c r="B431" i="3"/>
  <c r="N430" i="3"/>
  <c r="M430" i="3"/>
  <c r="L430" i="3"/>
  <c r="K430" i="3"/>
  <c r="J430" i="3"/>
  <c r="I430" i="3"/>
  <c r="H430" i="3"/>
  <c r="G430" i="3"/>
  <c r="F430" i="3"/>
  <c r="E430" i="3"/>
  <c r="D430" i="3"/>
  <c r="C430" i="3"/>
  <c r="B430" i="3"/>
  <c r="N429" i="3"/>
  <c r="M429" i="3"/>
  <c r="L429" i="3"/>
  <c r="K429" i="3"/>
  <c r="J429" i="3"/>
  <c r="I429" i="3"/>
  <c r="H429" i="3"/>
  <c r="G429" i="3"/>
  <c r="F429" i="3"/>
  <c r="E429" i="3"/>
  <c r="D429" i="3"/>
  <c r="C429" i="3"/>
  <c r="B429" i="3"/>
  <c r="N428" i="3"/>
  <c r="M428" i="3"/>
  <c r="L428" i="3"/>
  <c r="K428" i="3"/>
  <c r="J428" i="3"/>
  <c r="I428" i="3"/>
  <c r="H428" i="3"/>
  <c r="G428" i="3"/>
  <c r="F428" i="3"/>
  <c r="E428" i="3"/>
  <c r="D428" i="3"/>
  <c r="C428" i="3"/>
  <c r="B428" i="3"/>
  <c r="N425" i="3"/>
  <c r="M425" i="3"/>
  <c r="L425" i="3"/>
  <c r="K425" i="3"/>
  <c r="J425" i="3"/>
  <c r="I425" i="3"/>
  <c r="H425" i="3"/>
  <c r="O425" i="3"/>
  <c r="G425" i="3"/>
  <c r="F425" i="3"/>
  <c r="E425" i="3"/>
  <c r="D425" i="3"/>
  <c r="C425" i="3"/>
  <c r="B425" i="3"/>
  <c r="N424" i="3"/>
  <c r="M424" i="3"/>
  <c r="L424" i="3"/>
  <c r="K424" i="3"/>
  <c r="J424" i="3"/>
  <c r="I424" i="3"/>
  <c r="H424" i="3"/>
  <c r="G424" i="3"/>
  <c r="F424" i="3"/>
  <c r="E424" i="3"/>
  <c r="D424" i="3"/>
  <c r="C424" i="3"/>
  <c r="B424" i="3"/>
  <c r="N423" i="3"/>
  <c r="M423" i="3"/>
  <c r="L423" i="3"/>
  <c r="K423" i="3"/>
  <c r="J423" i="3"/>
  <c r="I423" i="3"/>
  <c r="H423" i="3"/>
  <c r="G423" i="3"/>
  <c r="F423" i="3"/>
  <c r="E423" i="3"/>
  <c r="D423" i="3"/>
  <c r="C423" i="3"/>
  <c r="B423" i="3"/>
  <c r="N422" i="3"/>
  <c r="M422" i="3"/>
  <c r="L422" i="3"/>
  <c r="K422" i="3"/>
  <c r="J422" i="3"/>
  <c r="I422" i="3"/>
  <c r="H422" i="3"/>
  <c r="G422" i="3"/>
  <c r="F422" i="3"/>
  <c r="E422" i="3"/>
  <c r="D422" i="3"/>
  <c r="C422" i="3"/>
  <c r="B422" i="3"/>
  <c r="N418" i="3"/>
  <c r="N412" i="3"/>
  <c r="N406" i="3"/>
  <c r="N401" i="3"/>
  <c r="M401" i="3"/>
  <c r="L401" i="3"/>
  <c r="K401" i="3"/>
  <c r="J401" i="3"/>
  <c r="I401" i="3"/>
  <c r="H401" i="3"/>
  <c r="G401" i="3"/>
  <c r="F401" i="3"/>
  <c r="E401" i="3"/>
  <c r="D401" i="3"/>
  <c r="C401" i="3"/>
  <c r="B401" i="3"/>
  <c r="N400" i="3"/>
  <c r="M400" i="3"/>
  <c r="L400" i="3"/>
  <c r="K400" i="3"/>
  <c r="J400" i="3"/>
  <c r="I400" i="3"/>
  <c r="H400" i="3"/>
  <c r="G400" i="3"/>
  <c r="F400" i="3"/>
  <c r="E400" i="3"/>
  <c r="D400" i="3"/>
  <c r="C400" i="3"/>
  <c r="B400" i="3"/>
  <c r="N399" i="3"/>
  <c r="M399" i="3"/>
  <c r="L399" i="3"/>
  <c r="K399" i="3"/>
  <c r="J399" i="3"/>
  <c r="I399" i="3"/>
  <c r="H399" i="3"/>
  <c r="G399" i="3"/>
  <c r="F399" i="3"/>
  <c r="E399" i="3"/>
  <c r="D399" i="3"/>
  <c r="C399" i="3"/>
  <c r="B399" i="3"/>
  <c r="N398" i="3"/>
  <c r="M398" i="3"/>
  <c r="L398" i="3"/>
  <c r="K398" i="3"/>
  <c r="J398" i="3"/>
  <c r="I398" i="3"/>
  <c r="H398" i="3"/>
  <c r="G398" i="3"/>
  <c r="F398" i="3"/>
  <c r="E398" i="3"/>
  <c r="D398" i="3"/>
  <c r="C398" i="3"/>
  <c r="B398" i="3"/>
  <c r="N395" i="3"/>
  <c r="M395" i="3"/>
  <c r="L395" i="3"/>
  <c r="K395" i="3"/>
  <c r="J395" i="3"/>
  <c r="I395" i="3"/>
  <c r="H395" i="3"/>
  <c r="G395" i="3"/>
  <c r="F395" i="3"/>
  <c r="E395" i="3"/>
  <c r="D395" i="3"/>
  <c r="C395" i="3"/>
  <c r="B395" i="3"/>
  <c r="N394" i="3"/>
  <c r="M394" i="3"/>
  <c r="L394" i="3"/>
  <c r="K394" i="3"/>
  <c r="J394" i="3"/>
  <c r="I394" i="3"/>
  <c r="H394" i="3"/>
  <c r="G394" i="3"/>
  <c r="F394" i="3"/>
  <c r="E394" i="3"/>
  <c r="D394" i="3"/>
  <c r="C394" i="3"/>
  <c r="B394" i="3"/>
  <c r="N393" i="3"/>
  <c r="M393" i="3"/>
  <c r="L393" i="3"/>
  <c r="K393" i="3"/>
  <c r="J393" i="3"/>
  <c r="I393" i="3"/>
  <c r="H393" i="3"/>
  <c r="G393" i="3"/>
  <c r="F393" i="3"/>
  <c r="E393" i="3"/>
  <c r="D393" i="3"/>
  <c r="C393" i="3"/>
  <c r="B393" i="3"/>
  <c r="N392" i="3"/>
  <c r="M392" i="3"/>
  <c r="L392" i="3"/>
  <c r="K392" i="3"/>
  <c r="J392" i="3"/>
  <c r="I392" i="3"/>
  <c r="H392" i="3"/>
  <c r="G392" i="3"/>
  <c r="F392" i="3"/>
  <c r="E392" i="3"/>
  <c r="D392" i="3"/>
  <c r="C392" i="3"/>
  <c r="B392" i="3"/>
  <c r="N389" i="3"/>
  <c r="M389" i="3"/>
  <c r="M439" i="3"/>
  <c r="L389" i="3"/>
  <c r="L439" i="3"/>
  <c r="K389" i="3"/>
  <c r="K426" i="3"/>
  <c r="J389" i="3"/>
  <c r="I389" i="3"/>
  <c r="I402" i="3"/>
  <c r="H389" i="3"/>
  <c r="G389" i="3"/>
  <c r="G402" i="3"/>
  <c r="F389" i="3"/>
  <c r="E389" i="3"/>
  <c r="D389" i="3"/>
  <c r="C389" i="3"/>
  <c r="C426" i="3"/>
  <c r="B389" i="3"/>
  <c r="N388" i="3"/>
  <c r="M388" i="3"/>
  <c r="L388" i="3"/>
  <c r="K388" i="3"/>
  <c r="J388" i="3"/>
  <c r="I388" i="3"/>
  <c r="H388" i="3"/>
  <c r="G388" i="3"/>
  <c r="F388" i="3"/>
  <c r="E388" i="3"/>
  <c r="D388" i="3"/>
  <c r="C388" i="3"/>
  <c r="B388" i="3"/>
  <c r="N387" i="3"/>
  <c r="M387" i="3"/>
  <c r="L387" i="3"/>
  <c r="K387" i="3"/>
  <c r="J387" i="3"/>
  <c r="I387" i="3"/>
  <c r="H387" i="3"/>
  <c r="G387" i="3"/>
  <c r="F387" i="3"/>
  <c r="E387" i="3"/>
  <c r="D387" i="3"/>
  <c r="C387" i="3"/>
  <c r="B387" i="3"/>
  <c r="N386" i="3"/>
  <c r="M386" i="3"/>
  <c r="L386" i="3"/>
  <c r="K386" i="3"/>
  <c r="J386" i="3"/>
  <c r="I386" i="3"/>
  <c r="H386" i="3"/>
  <c r="G386" i="3"/>
  <c r="F386" i="3"/>
  <c r="E386" i="3"/>
  <c r="D386" i="3"/>
  <c r="C386" i="3"/>
  <c r="B386" i="3"/>
  <c r="N383" i="3"/>
  <c r="M383" i="3"/>
  <c r="L383" i="3"/>
  <c r="K383" i="3"/>
  <c r="J383" i="3"/>
  <c r="I383" i="3"/>
  <c r="I384" i="3"/>
  <c r="H383" i="3"/>
  <c r="G383" i="3"/>
  <c r="G384" i="3"/>
  <c r="F383" i="3"/>
  <c r="E383" i="3"/>
  <c r="D383" i="3"/>
  <c r="D384" i="3"/>
  <c r="C383" i="3"/>
  <c r="C384" i="3"/>
  <c r="B383" i="3"/>
  <c r="N382" i="3"/>
  <c r="M382" i="3"/>
  <c r="L382" i="3"/>
  <c r="K382" i="3"/>
  <c r="J382" i="3"/>
  <c r="I382" i="3"/>
  <c r="H382" i="3"/>
  <c r="G382" i="3"/>
  <c r="F382" i="3"/>
  <c r="E382" i="3"/>
  <c r="D382" i="3"/>
  <c r="C382" i="3"/>
  <c r="B382" i="3"/>
  <c r="N381" i="3"/>
  <c r="M381" i="3"/>
  <c r="L381" i="3"/>
  <c r="K381" i="3"/>
  <c r="J381" i="3"/>
  <c r="I381" i="3"/>
  <c r="H381" i="3"/>
  <c r="G381" i="3"/>
  <c r="F381" i="3"/>
  <c r="E381" i="3"/>
  <c r="D381" i="3"/>
  <c r="C381" i="3"/>
  <c r="B381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N377" i="3"/>
  <c r="N378" i="3"/>
  <c r="M377" i="3"/>
  <c r="L377" i="3"/>
  <c r="K377" i="3"/>
  <c r="J377" i="3"/>
  <c r="I377" i="3"/>
  <c r="I378" i="3"/>
  <c r="H377" i="3"/>
  <c r="H378" i="3"/>
  <c r="G377" i="3"/>
  <c r="G378" i="3"/>
  <c r="F377" i="3"/>
  <c r="E377" i="3"/>
  <c r="E378" i="3"/>
  <c r="D377" i="3"/>
  <c r="D378" i="3"/>
  <c r="C377" i="3"/>
  <c r="C378" i="3"/>
  <c r="B377" i="3"/>
  <c r="B378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N371" i="3"/>
  <c r="N372" i="3"/>
  <c r="M371" i="3"/>
  <c r="M372" i="3"/>
  <c r="L371" i="3"/>
  <c r="K371" i="3"/>
  <c r="J371" i="3"/>
  <c r="I371" i="3"/>
  <c r="I372" i="3"/>
  <c r="H371" i="3"/>
  <c r="H372" i="3"/>
  <c r="G371" i="3"/>
  <c r="G372" i="3"/>
  <c r="F371" i="3"/>
  <c r="F372" i="3"/>
  <c r="E371" i="3"/>
  <c r="E372" i="3"/>
  <c r="D371" i="3"/>
  <c r="D372" i="3"/>
  <c r="C371" i="3"/>
  <c r="C372" i="3"/>
  <c r="B371" i="3"/>
  <c r="B372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N365" i="3"/>
  <c r="N366" i="3"/>
  <c r="M365" i="3"/>
  <c r="L365" i="3"/>
  <c r="K365" i="3"/>
  <c r="K366" i="3"/>
  <c r="J365" i="3"/>
  <c r="I365" i="3"/>
  <c r="I366" i="3"/>
  <c r="H365" i="3"/>
  <c r="H366" i="3"/>
  <c r="G365" i="3"/>
  <c r="G366" i="3"/>
  <c r="F365" i="3"/>
  <c r="F366" i="3"/>
  <c r="E365" i="3"/>
  <c r="E366" i="3"/>
  <c r="D365" i="3"/>
  <c r="D366" i="3"/>
  <c r="C365" i="3"/>
  <c r="C366" i="3"/>
  <c r="B365" i="3"/>
  <c r="B366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N359" i="3"/>
  <c r="N360" i="3"/>
  <c r="M359" i="3"/>
  <c r="L359" i="3"/>
  <c r="K359" i="3"/>
  <c r="K360" i="3"/>
  <c r="J359" i="3"/>
  <c r="I359" i="3"/>
  <c r="I360" i="3"/>
  <c r="H359" i="3"/>
  <c r="G359" i="3"/>
  <c r="G360" i="3"/>
  <c r="F359" i="3"/>
  <c r="F360" i="3"/>
  <c r="E359" i="3"/>
  <c r="E360" i="3"/>
  <c r="D359" i="3"/>
  <c r="D360" i="3"/>
  <c r="C359" i="3"/>
  <c r="C360" i="3"/>
  <c r="B359" i="3"/>
  <c r="B360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N353" i="3"/>
  <c r="N354" i="3"/>
  <c r="M353" i="3"/>
  <c r="M354" i="3"/>
  <c r="L353" i="3"/>
  <c r="K353" i="3"/>
  <c r="K354" i="3"/>
  <c r="J353" i="3"/>
  <c r="J354" i="3"/>
  <c r="I353" i="3"/>
  <c r="I354" i="3"/>
  <c r="H353" i="3"/>
  <c r="G353" i="3"/>
  <c r="G354" i="3"/>
  <c r="F353" i="3"/>
  <c r="F354" i="3"/>
  <c r="E353" i="3"/>
  <c r="E354" i="3"/>
  <c r="D353" i="3"/>
  <c r="D354" i="3"/>
  <c r="C353" i="3"/>
  <c r="C354" i="3"/>
  <c r="B353" i="3"/>
  <c r="B354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N347" i="3"/>
  <c r="N348" i="3"/>
  <c r="M347" i="3"/>
  <c r="L347" i="3"/>
  <c r="L348" i="3"/>
  <c r="K347" i="3"/>
  <c r="K348" i="3"/>
  <c r="J347" i="3"/>
  <c r="J348" i="3"/>
  <c r="I347" i="3"/>
  <c r="I348" i="3"/>
  <c r="H347" i="3"/>
  <c r="H348" i="3"/>
  <c r="G347" i="3"/>
  <c r="G348" i="3"/>
  <c r="F347" i="3"/>
  <c r="F348" i="3"/>
  <c r="E347" i="3"/>
  <c r="E348" i="3"/>
  <c r="D347" i="3"/>
  <c r="D348" i="3"/>
  <c r="C347" i="3"/>
  <c r="C348" i="3"/>
  <c r="B347" i="3"/>
  <c r="B348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N341" i="3"/>
  <c r="N342" i="3"/>
  <c r="M341" i="3"/>
  <c r="L341" i="3"/>
  <c r="L342" i="3"/>
  <c r="K341" i="3"/>
  <c r="K342" i="3"/>
  <c r="J341" i="3"/>
  <c r="J342" i="3"/>
  <c r="I341" i="3"/>
  <c r="I342" i="3"/>
  <c r="H341" i="3"/>
  <c r="H342" i="3"/>
  <c r="G341" i="3"/>
  <c r="G342" i="3"/>
  <c r="F341" i="3"/>
  <c r="F342" i="3"/>
  <c r="E341" i="3"/>
  <c r="E342" i="3"/>
  <c r="D341" i="3"/>
  <c r="D342" i="3"/>
  <c r="C341" i="3"/>
  <c r="C342" i="3"/>
  <c r="B341" i="3"/>
  <c r="B342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N504" i="3"/>
  <c r="N503" i="3"/>
  <c r="M504" i="3"/>
  <c r="M503" i="3"/>
  <c r="L506" i="3"/>
  <c r="L505" i="3"/>
  <c r="F505" i="3"/>
  <c r="K506" i="3"/>
  <c r="K505" i="3"/>
  <c r="K504" i="3"/>
  <c r="K503" i="3"/>
  <c r="J506" i="3"/>
  <c r="J505" i="3"/>
  <c r="J504" i="3"/>
  <c r="J503" i="3"/>
  <c r="I506" i="3"/>
  <c r="I505" i="3"/>
  <c r="I504" i="3"/>
  <c r="C504" i="3"/>
  <c r="H506" i="3"/>
  <c r="H505" i="3"/>
  <c r="H504" i="3"/>
  <c r="H503" i="3"/>
  <c r="G506" i="3"/>
  <c r="B416" i="3"/>
  <c r="N413" i="3"/>
  <c r="N414" i="3"/>
  <c r="N410" i="3"/>
  <c r="M412" i="3"/>
  <c r="G411" i="3"/>
  <c r="L413" i="3"/>
  <c r="L414" i="3"/>
  <c r="F413" i="3"/>
  <c r="F414" i="3"/>
  <c r="L410" i="3"/>
  <c r="K413" i="3"/>
  <c r="K414" i="3"/>
  <c r="E413" i="3"/>
  <c r="K410" i="3"/>
  <c r="J412" i="3"/>
  <c r="I413" i="3"/>
  <c r="I414" i="3"/>
  <c r="C413" i="3"/>
  <c r="C414" i="3"/>
  <c r="C412" i="3"/>
  <c r="I410" i="3"/>
  <c r="H413" i="3"/>
  <c r="B413" i="3"/>
  <c r="B414" i="3"/>
  <c r="B412" i="3"/>
  <c r="H410" i="3"/>
  <c r="M405" i="3"/>
  <c r="G405" i="3"/>
  <c r="L406" i="3"/>
  <c r="F405" i="3"/>
  <c r="K406" i="3"/>
  <c r="J417" i="3"/>
  <c r="D417" i="3"/>
  <c r="D416" i="3"/>
  <c r="I406" i="3"/>
  <c r="C405" i="3"/>
  <c r="H406" i="3"/>
  <c r="H405" i="3"/>
  <c r="M673" i="2"/>
  <c r="N672" i="2"/>
  <c r="N673" i="2"/>
  <c r="N675" i="2"/>
  <c r="N674" i="2"/>
  <c r="M668" i="2"/>
  <c r="M669" i="2"/>
  <c r="L669" i="2"/>
  <c r="M671" i="2"/>
  <c r="N668" i="2"/>
  <c r="N669" i="2"/>
  <c r="N670" i="2"/>
  <c r="L664" i="2"/>
  <c r="L665" i="2"/>
  <c r="K665" i="2"/>
  <c r="L667" i="2"/>
  <c r="M664" i="2"/>
  <c r="J661" i="2"/>
  <c r="K660" i="2"/>
  <c r="L660" i="2"/>
  <c r="J656" i="2"/>
  <c r="J657" i="2"/>
  <c r="I657" i="2"/>
  <c r="K656" i="2"/>
  <c r="I652" i="2"/>
  <c r="I653" i="2"/>
  <c r="H653" i="2"/>
  <c r="I655" i="2"/>
  <c r="J652" i="2"/>
  <c r="K652" i="2"/>
  <c r="N649" i="2"/>
  <c r="N629" i="2"/>
  <c r="M629" i="2"/>
  <c r="L629" i="2"/>
  <c r="K629" i="2"/>
  <c r="J629" i="2"/>
  <c r="I629" i="2"/>
  <c r="H629" i="2"/>
  <c r="O629" i="2"/>
  <c r="G629" i="2"/>
  <c r="F629" i="2"/>
  <c r="E629" i="2"/>
  <c r="D629" i="2"/>
  <c r="C629" i="2"/>
  <c r="B629" i="2"/>
  <c r="N627" i="2"/>
  <c r="M627" i="2"/>
  <c r="L627" i="2"/>
  <c r="K627" i="2"/>
  <c r="J627" i="2"/>
  <c r="I627" i="2"/>
  <c r="H627" i="2"/>
  <c r="O627" i="2"/>
  <c r="G627" i="2"/>
  <c r="F627" i="2"/>
  <c r="E627" i="2"/>
  <c r="D627" i="2"/>
  <c r="C627" i="2"/>
  <c r="B627" i="2"/>
  <c r="O626" i="2"/>
  <c r="N612" i="2"/>
  <c r="M612" i="2"/>
  <c r="L612" i="2"/>
  <c r="K612" i="2"/>
  <c r="J612" i="2"/>
  <c r="I612" i="2"/>
  <c r="H612" i="2"/>
  <c r="G612" i="2"/>
  <c r="F612" i="2"/>
  <c r="E612" i="2"/>
  <c r="D612" i="2"/>
  <c r="C612" i="2"/>
  <c r="B612" i="2"/>
  <c r="N611" i="2"/>
  <c r="M611" i="2"/>
  <c r="L611" i="2"/>
  <c r="K611" i="2"/>
  <c r="J611" i="2"/>
  <c r="I611" i="2"/>
  <c r="H611" i="2"/>
  <c r="G611" i="2"/>
  <c r="F611" i="2"/>
  <c r="E611" i="2"/>
  <c r="D611" i="2"/>
  <c r="C611" i="2"/>
  <c r="B611" i="2"/>
  <c r="N610" i="2"/>
  <c r="M610" i="2"/>
  <c r="L610" i="2"/>
  <c r="K610" i="2"/>
  <c r="J610" i="2"/>
  <c r="I610" i="2"/>
  <c r="H610" i="2"/>
  <c r="G610" i="2"/>
  <c r="F610" i="2"/>
  <c r="E610" i="2"/>
  <c r="D610" i="2"/>
  <c r="C610" i="2"/>
  <c r="B610" i="2"/>
  <c r="N609" i="2"/>
  <c r="M609" i="2"/>
  <c r="L609" i="2"/>
  <c r="K609" i="2"/>
  <c r="J609" i="2"/>
  <c r="I609" i="2"/>
  <c r="H609" i="2"/>
  <c r="G609" i="2"/>
  <c r="F609" i="2"/>
  <c r="E609" i="2"/>
  <c r="D609" i="2"/>
  <c r="C609" i="2"/>
  <c r="B609" i="2"/>
  <c r="N607" i="2"/>
  <c r="M607" i="2"/>
  <c r="L607" i="2"/>
  <c r="K607" i="2"/>
  <c r="J607" i="2"/>
  <c r="I607" i="2"/>
  <c r="H607" i="2"/>
  <c r="G607" i="2"/>
  <c r="F607" i="2"/>
  <c r="E607" i="2"/>
  <c r="D607" i="2"/>
  <c r="C607" i="2"/>
  <c r="B607" i="2"/>
  <c r="N606" i="2"/>
  <c r="M606" i="2"/>
  <c r="L606" i="2"/>
  <c r="K606" i="2"/>
  <c r="J606" i="2"/>
  <c r="I606" i="2"/>
  <c r="H606" i="2"/>
  <c r="G606" i="2"/>
  <c r="F606" i="2"/>
  <c r="E606" i="2"/>
  <c r="D606" i="2"/>
  <c r="C606" i="2"/>
  <c r="B606" i="2"/>
  <c r="N605" i="2"/>
  <c r="M605" i="2"/>
  <c r="L605" i="2"/>
  <c r="K605" i="2"/>
  <c r="J605" i="2"/>
  <c r="I605" i="2"/>
  <c r="H605" i="2"/>
  <c r="G605" i="2"/>
  <c r="F605" i="2"/>
  <c r="E605" i="2"/>
  <c r="D605" i="2"/>
  <c r="C605" i="2"/>
  <c r="B605" i="2"/>
  <c r="N604" i="2"/>
  <c r="M604" i="2"/>
  <c r="L604" i="2"/>
  <c r="K604" i="2"/>
  <c r="J604" i="2"/>
  <c r="I604" i="2"/>
  <c r="H604" i="2"/>
  <c r="G604" i="2"/>
  <c r="F604" i="2"/>
  <c r="E604" i="2"/>
  <c r="D604" i="2"/>
  <c r="C604" i="2"/>
  <c r="B604" i="2"/>
  <c r="N602" i="2"/>
  <c r="M602" i="2"/>
  <c r="L602" i="2"/>
  <c r="K602" i="2"/>
  <c r="J602" i="2"/>
  <c r="I602" i="2"/>
  <c r="H602" i="2"/>
  <c r="G602" i="2"/>
  <c r="F602" i="2"/>
  <c r="E602" i="2"/>
  <c r="D602" i="2"/>
  <c r="C602" i="2"/>
  <c r="B602" i="2"/>
  <c r="N601" i="2"/>
  <c r="M601" i="2"/>
  <c r="L601" i="2"/>
  <c r="K601" i="2"/>
  <c r="J601" i="2"/>
  <c r="I601" i="2"/>
  <c r="H601" i="2"/>
  <c r="G601" i="2"/>
  <c r="F601" i="2"/>
  <c r="E601" i="2"/>
  <c r="D601" i="2"/>
  <c r="C601" i="2"/>
  <c r="B601" i="2"/>
  <c r="N600" i="2"/>
  <c r="M600" i="2"/>
  <c r="L600" i="2"/>
  <c r="K600" i="2"/>
  <c r="J600" i="2"/>
  <c r="I600" i="2"/>
  <c r="H600" i="2"/>
  <c r="G600" i="2"/>
  <c r="F600" i="2"/>
  <c r="E600" i="2"/>
  <c r="D600" i="2"/>
  <c r="C600" i="2"/>
  <c r="B600" i="2"/>
  <c r="N599" i="2"/>
  <c r="M599" i="2"/>
  <c r="L599" i="2"/>
  <c r="K599" i="2"/>
  <c r="J599" i="2"/>
  <c r="I599" i="2"/>
  <c r="H599" i="2"/>
  <c r="G599" i="2"/>
  <c r="F599" i="2"/>
  <c r="E599" i="2"/>
  <c r="D599" i="2"/>
  <c r="C599" i="2"/>
  <c r="B599" i="2"/>
  <c r="J587" i="2"/>
  <c r="J592" i="2"/>
  <c r="J597" i="2"/>
  <c r="N592" i="2"/>
  <c r="M592" i="2"/>
  <c r="L592" i="2"/>
  <c r="K592" i="2"/>
  <c r="I592" i="2"/>
  <c r="H592" i="2"/>
  <c r="G592" i="2"/>
  <c r="F592" i="2"/>
  <c r="E592" i="2"/>
  <c r="D592" i="2"/>
  <c r="C592" i="2"/>
  <c r="B592" i="2"/>
  <c r="N591" i="2"/>
  <c r="M591" i="2"/>
  <c r="L591" i="2"/>
  <c r="K591" i="2"/>
  <c r="J591" i="2"/>
  <c r="I591" i="2"/>
  <c r="H591" i="2"/>
  <c r="G591" i="2"/>
  <c r="F591" i="2"/>
  <c r="E591" i="2"/>
  <c r="D591" i="2"/>
  <c r="C591" i="2"/>
  <c r="B591" i="2"/>
  <c r="N590" i="2"/>
  <c r="M590" i="2"/>
  <c r="L590" i="2"/>
  <c r="K590" i="2"/>
  <c r="J590" i="2"/>
  <c r="I590" i="2"/>
  <c r="H590" i="2"/>
  <c r="G590" i="2"/>
  <c r="F590" i="2"/>
  <c r="E590" i="2"/>
  <c r="D590" i="2"/>
  <c r="C590" i="2"/>
  <c r="B590" i="2"/>
  <c r="N589" i="2"/>
  <c r="M589" i="2"/>
  <c r="L589" i="2"/>
  <c r="K589" i="2"/>
  <c r="J589" i="2"/>
  <c r="I589" i="2"/>
  <c r="H589" i="2"/>
  <c r="G589" i="2"/>
  <c r="F589" i="2"/>
  <c r="E589" i="2"/>
  <c r="D589" i="2"/>
  <c r="C589" i="2"/>
  <c r="B589" i="2"/>
  <c r="N587" i="2"/>
  <c r="N597" i="2"/>
  <c r="M587" i="2"/>
  <c r="M597" i="2"/>
  <c r="L587" i="2"/>
  <c r="L597" i="2"/>
  <c r="K587" i="2"/>
  <c r="K597" i="2"/>
  <c r="I587" i="2"/>
  <c r="I597" i="2"/>
  <c r="I575" i="2"/>
  <c r="I581" i="2"/>
  <c r="H587" i="2"/>
  <c r="H597" i="2"/>
  <c r="G587" i="2"/>
  <c r="G597" i="2"/>
  <c r="F587" i="2"/>
  <c r="F597" i="2"/>
  <c r="F575" i="2"/>
  <c r="F581" i="2"/>
  <c r="E587" i="2"/>
  <c r="E597" i="2"/>
  <c r="D587" i="2"/>
  <c r="D597" i="2"/>
  <c r="C587" i="2"/>
  <c r="C597" i="2"/>
  <c r="B587" i="2"/>
  <c r="B597" i="2"/>
  <c r="N586" i="2"/>
  <c r="N596" i="2"/>
  <c r="M586" i="2"/>
  <c r="M596" i="2"/>
  <c r="L586" i="2"/>
  <c r="L596" i="2"/>
  <c r="K586" i="2"/>
  <c r="K596" i="2"/>
  <c r="J586" i="2"/>
  <c r="J596" i="2"/>
  <c r="J574" i="2"/>
  <c r="J580" i="2"/>
  <c r="I586" i="2"/>
  <c r="I596" i="2"/>
  <c r="H586" i="2"/>
  <c r="H596" i="2"/>
  <c r="G586" i="2"/>
  <c r="G596" i="2"/>
  <c r="G574" i="2"/>
  <c r="G580" i="2"/>
  <c r="F586" i="2"/>
  <c r="F596" i="2"/>
  <c r="E586" i="2"/>
  <c r="E596" i="2"/>
  <c r="D586" i="2"/>
  <c r="D596" i="2"/>
  <c r="C586" i="2"/>
  <c r="C596" i="2"/>
  <c r="B586" i="2"/>
  <c r="B596" i="2"/>
  <c r="N585" i="2"/>
  <c r="N595" i="2"/>
  <c r="M585" i="2"/>
  <c r="M595" i="2"/>
  <c r="L585" i="2"/>
  <c r="L595" i="2"/>
  <c r="K585" i="2"/>
  <c r="K595" i="2"/>
  <c r="K573" i="2"/>
  <c r="K579" i="2"/>
  <c r="J585" i="2"/>
  <c r="J595" i="2"/>
  <c r="I585" i="2"/>
  <c r="I595" i="2"/>
  <c r="H585" i="2"/>
  <c r="H595" i="2"/>
  <c r="H573" i="2"/>
  <c r="H579" i="2"/>
  <c r="G585" i="2"/>
  <c r="G595" i="2"/>
  <c r="F585" i="2"/>
  <c r="F595" i="2"/>
  <c r="E585" i="2"/>
  <c r="E595" i="2"/>
  <c r="D585" i="2"/>
  <c r="D595" i="2"/>
  <c r="C585" i="2"/>
  <c r="C595" i="2"/>
  <c r="B585" i="2"/>
  <c r="B595" i="2"/>
  <c r="N584" i="2"/>
  <c r="N594" i="2"/>
  <c r="M584" i="2"/>
  <c r="M594" i="2"/>
  <c r="L584" i="2"/>
  <c r="L594" i="2"/>
  <c r="K584" i="2"/>
  <c r="K594" i="2"/>
  <c r="J584" i="2"/>
  <c r="J594" i="2"/>
  <c r="I584" i="2"/>
  <c r="I594" i="2"/>
  <c r="I572" i="2"/>
  <c r="I578" i="2"/>
  <c r="H584" i="2"/>
  <c r="H594" i="2"/>
  <c r="G584" i="2"/>
  <c r="G594" i="2"/>
  <c r="F584" i="2"/>
  <c r="F594" i="2"/>
  <c r="E584" i="2"/>
  <c r="E594" i="2"/>
  <c r="D584" i="2"/>
  <c r="D594" i="2"/>
  <c r="C584" i="2"/>
  <c r="C594" i="2"/>
  <c r="B584" i="2"/>
  <c r="B594" i="2"/>
  <c r="N575" i="2"/>
  <c r="M575" i="2"/>
  <c r="L575" i="2"/>
  <c r="L581" i="2"/>
  <c r="K575" i="2"/>
  <c r="K581" i="2"/>
  <c r="J575" i="2"/>
  <c r="J581" i="2"/>
  <c r="H575" i="2"/>
  <c r="H547" i="2"/>
  <c r="H548" i="2"/>
  <c r="H549" i="2"/>
  <c r="H550" i="2"/>
  <c r="H551" i="2"/>
  <c r="H576" i="2"/>
  <c r="G575" i="2"/>
  <c r="G547" i="2"/>
  <c r="G548" i="2"/>
  <c r="G549" i="2"/>
  <c r="G550" i="2"/>
  <c r="G551" i="2"/>
  <c r="G576" i="2"/>
  <c r="E575" i="2"/>
  <c r="E581" i="2"/>
  <c r="D575" i="2"/>
  <c r="D581" i="2"/>
  <c r="C575" i="2"/>
  <c r="B575" i="2"/>
  <c r="N574" i="2"/>
  <c r="M574" i="2"/>
  <c r="M580" i="2"/>
  <c r="L574" i="2"/>
  <c r="L580" i="2"/>
  <c r="K574" i="2"/>
  <c r="K580" i="2"/>
  <c r="I574" i="2"/>
  <c r="I580" i="2"/>
  <c r="H574" i="2"/>
  <c r="H580" i="2"/>
  <c r="F574" i="2"/>
  <c r="F580" i="2"/>
  <c r="E574" i="2"/>
  <c r="E580" i="2"/>
  <c r="D574" i="2"/>
  <c r="C574" i="2"/>
  <c r="B574" i="2"/>
  <c r="N573" i="2"/>
  <c r="N579" i="2"/>
  <c r="M573" i="2"/>
  <c r="M579" i="2"/>
  <c r="L573" i="2"/>
  <c r="L579" i="2"/>
  <c r="J573" i="2"/>
  <c r="J579" i="2"/>
  <c r="I573" i="2"/>
  <c r="I579" i="2"/>
  <c r="G573" i="2"/>
  <c r="G579" i="2"/>
  <c r="F573" i="2"/>
  <c r="F579" i="2"/>
  <c r="E573" i="2"/>
  <c r="D573" i="2"/>
  <c r="C573" i="2"/>
  <c r="B573" i="2"/>
  <c r="N572" i="2"/>
  <c r="N578" i="2"/>
  <c r="M572" i="2"/>
  <c r="M578" i="2"/>
  <c r="L572" i="2"/>
  <c r="L578" i="2"/>
  <c r="K572" i="2"/>
  <c r="K578" i="2"/>
  <c r="J572" i="2"/>
  <c r="J578" i="2"/>
  <c r="H572" i="2"/>
  <c r="H578" i="2"/>
  <c r="G572" i="2"/>
  <c r="G578" i="2"/>
  <c r="F572" i="2"/>
  <c r="E572" i="2"/>
  <c r="D572" i="2"/>
  <c r="C572" i="2"/>
  <c r="B572" i="2"/>
  <c r="N570" i="2"/>
  <c r="M570" i="2"/>
  <c r="L570" i="2"/>
  <c r="K570" i="2"/>
  <c r="J570" i="2"/>
  <c r="I570" i="2"/>
  <c r="H570" i="2"/>
  <c r="G570" i="2"/>
  <c r="F570" i="2"/>
  <c r="E570" i="2"/>
  <c r="D570" i="2"/>
  <c r="C570" i="2"/>
  <c r="B570" i="2"/>
  <c r="N569" i="2"/>
  <c r="M569" i="2"/>
  <c r="L569" i="2"/>
  <c r="K569" i="2"/>
  <c r="J569" i="2"/>
  <c r="I569" i="2"/>
  <c r="H569" i="2"/>
  <c r="G569" i="2"/>
  <c r="F569" i="2"/>
  <c r="E569" i="2"/>
  <c r="D569" i="2"/>
  <c r="C569" i="2"/>
  <c r="B569" i="2"/>
  <c r="N568" i="2"/>
  <c r="M568" i="2"/>
  <c r="L568" i="2"/>
  <c r="K568" i="2"/>
  <c r="J568" i="2"/>
  <c r="I568" i="2"/>
  <c r="H568" i="2"/>
  <c r="G568" i="2"/>
  <c r="F568" i="2"/>
  <c r="E568" i="2"/>
  <c r="D568" i="2"/>
  <c r="C568" i="2"/>
  <c r="B568" i="2"/>
  <c r="N567" i="2"/>
  <c r="M567" i="2"/>
  <c r="L567" i="2"/>
  <c r="K567" i="2"/>
  <c r="J567" i="2"/>
  <c r="I567" i="2"/>
  <c r="H567" i="2"/>
  <c r="G567" i="2"/>
  <c r="F567" i="2"/>
  <c r="E567" i="2"/>
  <c r="D567" i="2"/>
  <c r="C567" i="2"/>
  <c r="B567" i="2"/>
  <c r="N565" i="2"/>
  <c r="M565" i="2"/>
  <c r="L565" i="2"/>
  <c r="K565" i="2"/>
  <c r="J565" i="2"/>
  <c r="I565" i="2"/>
  <c r="H565" i="2"/>
  <c r="G565" i="2"/>
  <c r="F565" i="2"/>
  <c r="E565" i="2"/>
  <c r="D565" i="2"/>
  <c r="C565" i="2"/>
  <c r="B565" i="2"/>
  <c r="N564" i="2"/>
  <c r="M564" i="2"/>
  <c r="L564" i="2"/>
  <c r="K564" i="2"/>
  <c r="J564" i="2"/>
  <c r="I564" i="2"/>
  <c r="H564" i="2"/>
  <c r="G564" i="2"/>
  <c r="F564" i="2"/>
  <c r="E564" i="2"/>
  <c r="D564" i="2"/>
  <c r="C564" i="2"/>
  <c r="B564" i="2"/>
  <c r="N563" i="2"/>
  <c r="M563" i="2"/>
  <c r="L563" i="2"/>
  <c r="K563" i="2"/>
  <c r="J563" i="2"/>
  <c r="I563" i="2"/>
  <c r="H563" i="2"/>
  <c r="G563" i="2"/>
  <c r="F563" i="2"/>
  <c r="E563" i="2"/>
  <c r="D563" i="2"/>
  <c r="C563" i="2"/>
  <c r="B563" i="2"/>
  <c r="N562" i="2"/>
  <c r="M562" i="2"/>
  <c r="L562" i="2"/>
  <c r="K562" i="2"/>
  <c r="J562" i="2"/>
  <c r="I562" i="2"/>
  <c r="H562" i="2"/>
  <c r="G562" i="2"/>
  <c r="F562" i="2"/>
  <c r="E562" i="2"/>
  <c r="D562" i="2"/>
  <c r="C562" i="2"/>
  <c r="B562" i="2"/>
  <c r="N559" i="2"/>
  <c r="M559" i="2"/>
  <c r="L559" i="2"/>
  <c r="K559" i="2"/>
  <c r="J559" i="2"/>
  <c r="I559" i="2"/>
  <c r="H559" i="2"/>
  <c r="G559" i="2"/>
  <c r="F559" i="2"/>
  <c r="E559" i="2"/>
  <c r="D559" i="2"/>
  <c r="C559" i="2"/>
  <c r="B559" i="2"/>
  <c r="N558" i="2"/>
  <c r="M558" i="2"/>
  <c r="L558" i="2"/>
  <c r="K558" i="2"/>
  <c r="J558" i="2"/>
  <c r="I558" i="2"/>
  <c r="H558" i="2"/>
  <c r="G558" i="2"/>
  <c r="F558" i="2"/>
  <c r="E558" i="2"/>
  <c r="D558" i="2"/>
  <c r="C558" i="2"/>
  <c r="B558" i="2"/>
  <c r="N557" i="2"/>
  <c r="M557" i="2"/>
  <c r="L557" i="2"/>
  <c r="K557" i="2"/>
  <c r="J557" i="2"/>
  <c r="I557" i="2"/>
  <c r="H557" i="2"/>
  <c r="G557" i="2"/>
  <c r="F557" i="2"/>
  <c r="E557" i="2"/>
  <c r="D557" i="2"/>
  <c r="C557" i="2"/>
  <c r="B557" i="2"/>
  <c r="N556" i="2"/>
  <c r="M556" i="2"/>
  <c r="L556" i="2"/>
  <c r="K556" i="2"/>
  <c r="J556" i="2"/>
  <c r="I556" i="2"/>
  <c r="H556" i="2"/>
  <c r="G556" i="2"/>
  <c r="F556" i="2"/>
  <c r="E556" i="2"/>
  <c r="D556" i="2"/>
  <c r="C556" i="2"/>
  <c r="B556" i="2"/>
  <c r="C547" i="2"/>
  <c r="C548" i="2"/>
  <c r="C549" i="2"/>
  <c r="C550" i="2"/>
  <c r="C551" i="2"/>
  <c r="N550" i="2"/>
  <c r="M550" i="2"/>
  <c r="L550" i="2"/>
  <c r="K550" i="2"/>
  <c r="J550" i="2"/>
  <c r="I550" i="2"/>
  <c r="F550" i="2"/>
  <c r="E550" i="2"/>
  <c r="D550" i="2"/>
  <c r="B550" i="2"/>
  <c r="N549" i="2"/>
  <c r="M549" i="2"/>
  <c r="L549" i="2"/>
  <c r="K549" i="2"/>
  <c r="J549" i="2"/>
  <c r="I549" i="2"/>
  <c r="F549" i="2"/>
  <c r="E549" i="2"/>
  <c r="D549" i="2"/>
  <c r="B549" i="2"/>
  <c r="N548" i="2"/>
  <c r="N547" i="2"/>
  <c r="N551" i="2"/>
  <c r="M548" i="2"/>
  <c r="L548" i="2"/>
  <c r="K548" i="2"/>
  <c r="J548" i="2"/>
  <c r="I548" i="2"/>
  <c r="F548" i="2"/>
  <c r="E548" i="2"/>
  <c r="D548" i="2"/>
  <c r="B548" i="2"/>
  <c r="M547" i="2"/>
  <c r="M551" i="2"/>
  <c r="L547" i="2"/>
  <c r="L551" i="2"/>
  <c r="K547" i="2"/>
  <c r="K551" i="2"/>
  <c r="J547" i="2"/>
  <c r="J551" i="2"/>
  <c r="I547" i="2"/>
  <c r="I551" i="2"/>
  <c r="F547" i="2"/>
  <c r="F551" i="2"/>
  <c r="E547" i="2"/>
  <c r="E551" i="2"/>
  <c r="D547" i="2"/>
  <c r="D551" i="2"/>
  <c r="B547" i="2"/>
  <c r="B551" i="2"/>
  <c r="K540" i="2"/>
  <c r="K541" i="2"/>
  <c r="K542" i="2"/>
  <c r="K543" i="2"/>
  <c r="K544" i="2"/>
  <c r="D540" i="2"/>
  <c r="D541" i="2"/>
  <c r="D542" i="2"/>
  <c r="D543" i="2"/>
  <c r="D544" i="2"/>
  <c r="N543" i="2"/>
  <c r="M543" i="2"/>
  <c r="L543" i="2"/>
  <c r="J543" i="2"/>
  <c r="I543" i="2"/>
  <c r="H543" i="2"/>
  <c r="G543" i="2"/>
  <c r="F543" i="2"/>
  <c r="E543" i="2"/>
  <c r="C543" i="2"/>
  <c r="B543" i="2"/>
  <c r="N542" i="2"/>
  <c r="M542" i="2"/>
  <c r="L542" i="2"/>
  <c r="J542" i="2"/>
  <c r="I542" i="2"/>
  <c r="H542" i="2"/>
  <c r="G542" i="2"/>
  <c r="F542" i="2"/>
  <c r="E542" i="2"/>
  <c r="C542" i="2"/>
  <c r="B542" i="2"/>
  <c r="N541" i="2"/>
  <c r="N540" i="2"/>
  <c r="N544" i="2"/>
  <c r="M541" i="2"/>
  <c r="L541" i="2"/>
  <c r="J541" i="2"/>
  <c r="I541" i="2"/>
  <c r="H541" i="2"/>
  <c r="G541" i="2"/>
  <c r="F541" i="2"/>
  <c r="E541" i="2"/>
  <c r="C541" i="2"/>
  <c r="B541" i="2"/>
  <c r="M540" i="2"/>
  <c r="M544" i="2"/>
  <c r="L540" i="2"/>
  <c r="L544" i="2"/>
  <c r="J540" i="2"/>
  <c r="J544" i="2"/>
  <c r="I540" i="2"/>
  <c r="I544" i="2"/>
  <c r="H540" i="2"/>
  <c r="H544" i="2"/>
  <c r="G540" i="2"/>
  <c r="G544" i="2"/>
  <c r="F540" i="2"/>
  <c r="F544" i="2"/>
  <c r="E540" i="2"/>
  <c r="E544" i="2"/>
  <c r="C540" i="2"/>
  <c r="C544" i="2"/>
  <c r="B540" i="2"/>
  <c r="B544" i="2"/>
  <c r="H526" i="2"/>
  <c r="H527" i="2"/>
  <c r="H528" i="2"/>
  <c r="H529" i="2"/>
  <c r="H530" i="2"/>
  <c r="C526" i="2"/>
  <c r="C527" i="2"/>
  <c r="C528" i="2"/>
  <c r="C529" i="2"/>
  <c r="C530" i="2"/>
  <c r="N529" i="2"/>
  <c r="M529" i="2"/>
  <c r="L529" i="2"/>
  <c r="K529" i="2"/>
  <c r="J529" i="2"/>
  <c r="I529" i="2"/>
  <c r="G529" i="2"/>
  <c r="F529" i="2"/>
  <c r="E529" i="2"/>
  <c r="D529" i="2"/>
  <c r="B529" i="2"/>
  <c r="N528" i="2"/>
  <c r="M528" i="2"/>
  <c r="L528" i="2"/>
  <c r="K528" i="2"/>
  <c r="J528" i="2"/>
  <c r="I528" i="2"/>
  <c r="G528" i="2"/>
  <c r="F528" i="2"/>
  <c r="E528" i="2"/>
  <c r="D528" i="2"/>
  <c r="B528" i="2"/>
  <c r="N527" i="2"/>
  <c r="N526" i="2"/>
  <c r="N530" i="2"/>
  <c r="M527" i="2"/>
  <c r="L527" i="2"/>
  <c r="K527" i="2"/>
  <c r="J527" i="2"/>
  <c r="I527" i="2"/>
  <c r="G527" i="2"/>
  <c r="F527" i="2"/>
  <c r="E527" i="2"/>
  <c r="D527" i="2"/>
  <c r="B527" i="2"/>
  <c r="M526" i="2"/>
  <c r="M530" i="2"/>
  <c r="L526" i="2"/>
  <c r="L530" i="2"/>
  <c r="K526" i="2"/>
  <c r="J526" i="2"/>
  <c r="J530" i="2"/>
  <c r="I526" i="2"/>
  <c r="I530" i="2"/>
  <c r="G526" i="2"/>
  <c r="G530" i="2"/>
  <c r="F526" i="2"/>
  <c r="F530" i="2"/>
  <c r="E526" i="2"/>
  <c r="E530" i="2"/>
  <c r="D526" i="2"/>
  <c r="D530" i="2"/>
  <c r="B526" i="2"/>
  <c r="B530" i="2"/>
  <c r="C503" i="2"/>
  <c r="C504" i="2"/>
  <c r="C505" i="2"/>
  <c r="C506" i="2"/>
  <c r="C507" i="2"/>
  <c r="N506" i="2"/>
  <c r="F506" i="2"/>
  <c r="E506" i="2"/>
  <c r="D506" i="2"/>
  <c r="B506" i="2"/>
  <c r="N505" i="2"/>
  <c r="G505" i="2"/>
  <c r="F505" i="2"/>
  <c r="E505" i="2"/>
  <c r="D505" i="2"/>
  <c r="B505" i="2"/>
  <c r="G504" i="2"/>
  <c r="F504" i="2"/>
  <c r="E504" i="2"/>
  <c r="D504" i="2"/>
  <c r="B504" i="2"/>
  <c r="G503" i="2"/>
  <c r="F503" i="2"/>
  <c r="E503" i="2"/>
  <c r="E507" i="2"/>
  <c r="D503" i="2"/>
  <c r="D507" i="2"/>
  <c r="B503" i="2"/>
  <c r="B507" i="2"/>
  <c r="N498" i="2"/>
  <c r="M498" i="2"/>
  <c r="L498" i="2"/>
  <c r="K498" i="2"/>
  <c r="J498" i="2"/>
  <c r="I498" i="2"/>
  <c r="H498" i="2"/>
  <c r="G498" i="2"/>
  <c r="F498" i="2"/>
  <c r="E498" i="2"/>
  <c r="D498" i="2"/>
  <c r="C498" i="2"/>
  <c r="B498" i="2"/>
  <c r="N497" i="2"/>
  <c r="M497" i="2"/>
  <c r="L497" i="2"/>
  <c r="K497" i="2"/>
  <c r="J497" i="2"/>
  <c r="I497" i="2"/>
  <c r="H497" i="2"/>
  <c r="G497" i="2"/>
  <c r="F497" i="2"/>
  <c r="E497" i="2"/>
  <c r="D497" i="2"/>
  <c r="C497" i="2"/>
  <c r="B497" i="2"/>
  <c r="N496" i="2"/>
  <c r="M496" i="2"/>
  <c r="L496" i="2"/>
  <c r="K496" i="2"/>
  <c r="J496" i="2"/>
  <c r="I496" i="2"/>
  <c r="H496" i="2"/>
  <c r="G496" i="2"/>
  <c r="F496" i="2"/>
  <c r="E496" i="2"/>
  <c r="D496" i="2"/>
  <c r="D495" i="2"/>
  <c r="D499" i="2"/>
  <c r="C496" i="2"/>
  <c r="B496" i="2"/>
  <c r="N495" i="2"/>
  <c r="M495" i="2"/>
  <c r="M499" i="2"/>
  <c r="L495" i="2"/>
  <c r="K495" i="2"/>
  <c r="K499" i="2"/>
  <c r="J495" i="2"/>
  <c r="J499" i="2"/>
  <c r="I495" i="2"/>
  <c r="I499" i="2"/>
  <c r="H495" i="2"/>
  <c r="G495" i="2"/>
  <c r="F495" i="2"/>
  <c r="F499" i="2"/>
  <c r="E495" i="2"/>
  <c r="E499" i="2"/>
  <c r="C495" i="2"/>
  <c r="C499" i="2"/>
  <c r="B495" i="2"/>
  <c r="B499" i="2"/>
  <c r="C501" i="2"/>
  <c r="N490" i="2"/>
  <c r="M490" i="2"/>
  <c r="L490" i="2"/>
  <c r="K490" i="2"/>
  <c r="J490" i="2"/>
  <c r="I490" i="2"/>
  <c r="H490" i="2"/>
  <c r="G490" i="2"/>
  <c r="F490" i="2"/>
  <c r="E490" i="2"/>
  <c r="D490" i="2"/>
  <c r="C490" i="2"/>
  <c r="B490" i="2"/>
  <c r="N489" i="2"/>
  <c r="M489" i="2"/>
  <c r="L489" i="2"/>
  <c r="K489" i="2"/>
  <c r="J489" i="2"/>
  <c r="I489" i="2"/>
  <c r="H489" i="2"/>
  <c r="G489" i="2"/>
  <c r="F489" i="2"/>
  <c r="E489" i="2"/>
  <c r="D489" i="2"/>
  <c r="C489" i="2"/>
  <c r="B489" i="2"/>
  <c r="N488" i="2"/>
  <c r="N487" i="2"/>
  <c r="N491" i="2"/>
  <c r="M488" i="2"/>
  <c r="L488" i="2"/>
  <c r="K488" i="2"/>
  <c r="J488" i="2"/>
  <c r="I488" i="2"/>
  <c r="H488" i="2"/>
  <c r="G488" i="2"/>
  <c r="F488" i="2"/>
  <c r="E488" i="2"/>
  <c r="D488" i="2"/>
  <c r="C488" i="2"/>
  <c r="B488" i="2"/>
  <c r="M487" i="2"/>
  <c r="M491" i="2"/>
  <c r="L487" i="2"/>
  <c r="L491" i="2"/>
  <c r="K487" i="2"/>
  <c r="K491" i="2"/>
  <c r="J487" i="2"/>
  <c r="J491" i="2"/>
  <c r="I487" i="2"/>
  <c r="I491" i="2"/>
  <c r="H487" i="2"/>
  <c r="H491" i="2"/>
  <c r="G487" i="2"/>
  <c r="G491" i="2"/>
  <c r="F487" i="2"/>
  <c r="F491" i="2"/>
  <c r="E487" i="2"/>
  <c r="E491" i="2"/>
  <c r="D487" i="2"/>
  <c r="D491" i="2"/>
  <c r="C487" i="2"/>
  <c r="C491" i="2"/>
  <c r="B487" i="2"/>
  <c r="B491" i="2"/>
  <c r="N482" i="2"/>
  <c r="M482" i="2"/>
  <c r="L482" i="2"/>
  <c r="K482" i="2"/>
  <c r="J482" i="2"/>
  <c r="I482" i="2"/>
  <c r="H482" i="2"/>
  <c r="G482" i="2"/>
  <c r="F482" i="2"/>
  <c r="E482" i="2"/>
  <c r="D482" i="2"/>
  <c r="C482" i="2"/>
  <c r="B482" i="2"/>
  <c r="N481" i="2"/>
  <c r="M481" i="2"/>
  <c r="L481" i="2"/>
  <c r="K481" i="2"/>
  <c r="J481" i="2"/>
  <c r="I481" i="2"/>
  <c r="H481" i="2"/>
  <c r="G481" i="2"/>
  <c r="F481" i="2"/>
  <c r="E481" i="2"/>
  <c r="D481" i="2"/>
  <c r="C481" i="2"/>
  <c r="B481" i="2"/>
  <c r="N480" i="2"/>
  <c r="N479" i="2"/>
  <c r="N483" i="2"/>
  <c r="M480" i="2"/>
  <c r="L480" i="2"/>
  <c r="K480" i="2"/>
  <c r="J480" i="2"/>
  <c r="I480" i="2"/>
  <c r="H480" i="2"/>
  <c r="G480" i="2"/>
  <c r="G479" i="2"/>
  <c r="G483" i="2"/>
  <c r="F480" i="2"/>
  <c r="E480" i="2"/>
  <c r="D480" i="2"/>
  <c r="C480" i="2"/>
  <c r="B480" i="2"/>
  <c r="M479" i="2"/>
  <c r="M483" i="2"/>
  <c r="L479" i="2"/>
  <c r="L483" i="2"/>
  <c r="K479" i="2"/>
  <c r="K483" i="2"/>
  <c r="J479" i="2"/>
  <c r="J483" i="2"/>
  <c r="I479" i="2"/>
  <c r="I483" i="2"/>
  <c r="H479" i="2"/>
  <c r="H483" i="2"/>
  <c r="F479" i="2"/>
  <c r="F483" i="2"/>
  <c r="E479" i="2"/>
  <c r="E483" i="2"/>
  <c r="D479" i="2"/>
  <c r="D483" i="2"/>
  <c r="C479" i="2"/>
  <c r="C483" i="2"/>
  <c r="B479" i="2"/>
  <c r="B483" i="2"/>
  <c r="N465" i="2"/>
  <c r="M465" i="2"/>
  <c r="L465" i="2"/>
  <c r="K465" i="2"/>
  <c r="J465" i="2"/>
  <c r="I465" i="2"/>
  <c r="H465" i="2"/>
  <c r="G465" i="2"/>
  <c r="F465" i="2"/>
  <c r="E465" i="2"/>
  <c r="D465" i="2"/>
  <c r="C465" i="2"/>
  <c r="B465" i="2"/>
  <c r="N464" i="2"/>
  <c r="M464" i="2"/>
  <c r="L464" i="2"/>
  <c r="K464" i="2"/>
  <c r="J464" i="2"/>
  <c r="I464" i="2"/>
  <c r="H464" i="2"/>
  <c r="G464" i="2"/>
  <c r="F464" i="2"/>
  <c r="E464" i="2"/>
  <c r="D464" i="2"/>
  <c r="C464" i="2"/>
  <c r="B464" i="2"/>
  <c r="N463" i="2"/>
  <c r="N462" i="2"/>
  <c r="N466" i="2"/>
  <c r="M463" i="2"/>
  <c r="L463" i="2"/>
  <c r="K463" i="2"/>
  <c r="J463" i="2"/>
  <c r="I463" i="2"/>
  <c r="H463" i="2"/>
  <c r="G463" i="2"/>
  <c r="F463" i="2"/>
  <c r="E463" i="2"/>
  <c r="D463" i="2"/>
  <c r="C463" i="2"/>
  <c r="B463" i="2"/>
  <c r="M462" i="2"/>
  <c r="M466" i="2"/>
  <c r="L462" i="2"/>
  <c r="L466" i="2"/>
  <c r="K462" i="2"/>
  <c r="K466" i="2"/>
  <c r="J462" i="2"/>
  <c r="J466" i="2"/>
  <c r="I462" i="2"/>
  <c r="I466" i="2"/>
  <c r="H462" i="2"/>
  <c r="H466" i="2"/>
  <c r="G462" i="2"/>
  <c r="G466" i="2"/>
  <c r="F462" i="2"/>
  <c r="F466" i="2"/>
  <c r="E462" i="2"/>
  <c r="E466" i="2"/>
  <c r="D462" i="2"/>
  <c r="D466" i="2"/>
  <c r="C462" i="2"/>
  <c r="C466" i="2"/>
  <c r="B462" i="2"/>
  <c r="B466" i="2"/>
  <c r="N458" i="2"/>
  <c r="M458" i="2"/>
  <c r="L458" i="2"/>
  <c r="K458" i="2"/>
  <c r="J458" i="2"/>
  <c r="I458" i="2"/>
  <c r="H458" i="2"/>
  <c r="G458" i="2"/>
  <c r="F458" i="2"/>
  <c r="E458" i="2"/>
  <c r="D458" i="2"/>
  <c r="C458" i="2"/>
  <c r="B458" i="2"/>
  <c r="N457" i="2"/>
  <c r="M457" i="2"/>
  <c r="L457" i="2"/>
  <c r="K457" i="2"/>
  <c r="J457" i="2"/>
  <c r="I457" i="2"/>
  <c r="H457" i="2"/>
  <c r="G457" i="2"/>
  <c r="F457" i="2"/>
  <c r="E457" i="2"/>
  <c r="D457" i="2"/>
  <c r="C457" i="2"/>
  <c r="B457" i="2"/>
  <c r="N456" i="2"/>
  <c r="N455" i="2"/>
  <c r="N459" i="2"/>
  <c r="M456" i="2"/>
  <c r="L456" i="2"/>
  <c r="K456" i="2"/>
  <c r="J456" i="2"/>
  <c r="I456" i="2"/>
  <c r="H456" i="2"/>
  <c r="G456" i="2"/>
  <c r="F456" i="2"/>
  <c r="E456" i="2"/>
  <c r="E455" i="2"/>
  <c r="E459" i="2"/>
  <c r="D456" i="2"/>
  <c r="C456" i="2"/>
  <c r="B456" i="2"/>
  <c r="M455" i="2"/>
  <c r="M459" i="2"/>
  <c r="L455" i="2"/>
  <c r="L459" i="2"/>
  <c r="K455" i="2"/>
  <c r="K459" i="2"/>
  <c r="J455" i="2"/>
  <c r="J459" i="2"/>
  <c r="I455" i="2"/>
  <c r="I459" i="2"/>
  <c r="H455" i="2"/>
  <c r="H459" i="2"/>
  <c r="O459" i="2"/>
  <c r="G455" i="2"/>
  <c r="G459" i="2"/>
  <c r="F455" i="2"/>
  <c r="F459" i="2"/>
  <c r="D455" i="2"/>
  <c r="D459" i="2"/>
  <c r="C455" i="2"/>
  <c r="C459" i="2"/>
  <c r="B455" i="2"/>
  <c r="B459" i="2"/>
  <c r="N451" i="2"/>
  <c r="N473" i="2"/>
  <c r="N513" i="2"/>
  <c r="M451" i="2"/>
  <c r="M473" i="2"/>
  <c r="Z213" i="2"/>
  <c r="M506" i="2"/>
  <c r="M513" i="2"/>
  <c r="L451" i="2"/>
  <c r="L473" i="2"/>
  <c r="V213" i="2"/>
  <c r="L506" i="2"/>
  <c r="L513" i="2"/>
  <c r="K451" i="2"/>
  <c r="K473" i="2"/>
  <c r="R213" i="2"/>
  <c r="K506" i="2"/>
  <c r="K513" i="2"/>
  <c r="J451" i="2"/>
  <c r="J473" i="2"/>
  <c r="N213" i="2"/>
  <c r="J506" i="2"/>
  <c r="J513" i="2"/>
  <c r="I451" i="2"/>
  <c r="I473" i="2"/>
  <c r="H451" i="2"/>
  <c r="H473" i="2"/>
  <c r="F213" i="2"/>
  <c r="H506" i="2"/>
  <c r="H513" i="2"/>
  <c r="G451" i="2"/>
  <c r="G473" i="2"/>
  <c r="B213" i="2"/>
  <c r="G506" i="2"/>
  <c r="G513" i="2"/>
  <c r="F451" i="2"/>
  <c r="F473" i="2"/>
  <c r="F513" i="2"/>
  <c r="E451" i="2"/>
  <c r="E473" i="2"/>
  <c r="E513" i="2"/>
  <c r="D451" i="2"/>
  <c r="D473" i="2"/>
  <c r="D513" i="2"/>
  <c r="C451" i="2"/>
  <c r="C473" i="2"/>
  <c r="C513" i="2"/>
  <c r="B451" i="2"/>
  <c r="B473" i="2"/>
  <c r="B513" i="2"/>
  <c r="N450" i="2"/>
  <c r="N472" i="2"/>
  <c r="N512" i="2"/>
  <c r="M450" i="2"/>
  <c r="M472" i="2"/>
  <c r="Y213" i="2"/>
  <c r="M505" i="2"/>
  <c r="M512" i="2"/>
  <c r="L450" i="2"/>
  <c r="L472" i="2"/>
  <c r="U213" i="2"/>
  <c r="L505" i="2"/>
  <c r="L512" i="2"/>
  <c r="K450" i="2"/>
  <c r="K472" i="2"/>
  <c r="J450" i="2"/>
  <c r="J472" i="2"/>
  <c r="I450" i="2"/>
  <c r="I472" i="2"/>
  <c r="I213" i="2"/>
  <c r="I505" i="2"/>
  <c r="I512" i="2"/>
  <c r="H450" i="2"/>
  <c r="H472" i="2"/>
  <c r="E213" i="2"/>
  <c r="H505" i="2"/>
  <c r="H512" i="2"/>
  <c r="G450" i="2"/>
  <c r="G472" i="2"/>
  <c r="G512" i="2"/>
  <c r="F450" i="2"/>
  <c r="F472" i="2"/>
  <c r="F512" i="2"/>
  <c r="E450" i="2"/>
  <c r="E472" i="2"/>
  <c r="E512" i="2"/>
  <c r="D450" i="2"/>
  <c r="D472" i="2"/>
  <c r="D512" i="2"/>
  <c r="C450" i="2"/>
  <c r="C472" i="2"/>
  <c r="C512" i="2"/>
  <c r="B450" i="2"/>
  <c r="B472" i="2"/>
  <c r="B512" i="2"/>
  <c r="N449" i="2"/>
  <c r="N471" i="2"/>
  <c r="AB213" i="2"/>
  <c r="N504" i="2"/>
  <c r="N511" i="2"/>
  <c r="M449" i="2"/>
  <c r="M471" i="2"/>
  <c r="X213" i="2"/>
  <c r="M504" i="2"/>
  <c r="M511" i="2"/>
  <c r="L449" i="2"/>
  <c r="L471" i="2"/>
  <c r="K449" i="2"/>
  <c r="K471" i="2"/>
  <c r="J449" i="2"/>
  <c r="J471" i="2"/>
  <c r="L213" i="2"/>
  <c r="J504" i="2"/>
  <c r="J511" i="2"/>
  <c r="I449" i="2"/>
  <c r="I471" i="2"/>
  <c r="H213" i="2"/>
  <c r="I504" i="2"/>
  <c r="I511" i="2"/>
  <c r="H449" i="2"/>
  <c r="H471" i="2"/>
  <c r="D213" i="2"/>
  <c r="H504" i="2"/>
  <c r="H511" i="2"/>
  <c r="G449" i="2"/>
  <c r="G471" i="2"/>
  <c r="G511" i="2"/>
  <c r="F449" i="2"/>
  <c r="F471" i="2"/>
  <c r="F511" i="2"/>
  <c r="E449" i="2"/>
  <c r="E471" i="2"/>
  <c r="E511" i="2"/>
  <c r="D449" i="2"/>
  <c r="D471" i="2"/>
  <c r="D511" i="2"/>
  <c r="C449" i="2"/>
  <c r="C471" i="2"/>
  <c r="C511" i="2"/>
  <c r="B449" i="2"/>
  <c r="B471" i="2"/>
  <c r="B511" i="2"/>
  <c r="N448" i="2"/>
  <c r="N470" i="2"/>
  <c r="AA213" i="2"/>
  <c r="N503" i="2"/>
  <c r="N510" i="2"/>
  <c r="M448" i="2"/>
  <c r="M470" i="2"/>
  <c r="L448" i="2"/>
  <c r="L470" i="2"/>
  <c r="K448" i="2"/>
  <c r="K470" i="2"/>
  <c r="O213" i="2"/>
  <c r="K503" i="2"/>
  <c r="K510" i="2"/>
  <c r="J448" i="2"/>
  <c r="J470" i="2"/>
  <c r="K213" i="2"/>
  <c r="J503" i="2"/>
  <c r="J510" i="2"/>
  <c r="I448" i="2"/>
  <c r="I452" i="2"/>
  <c r="H448" i="2"/>
  <c r="H452" i="2"/>
  <c r="G448" i="2"/>
  <c r="G452" i="2"/>
  <c r="F448" i="2"/>
  <c r="F452" i="2"/>
  <c r="E448" i="2"/>
  <c r="E470" i="2"/>
  <c r="E510" i="2"/>
  <c r="D448" i="2"/>
  <c r="D470" i="2"/>
  <c r="D510" i="2"/>
  <c r="C448" i="2"/>
  <c r="C470" i="2"/>
  <c r="C510" i="2"/>
  <c r="B448" i="2"/>
  <c r="B470" i="2"/>
  <c r="B510" i="2"/>
  <c r="N444" i="2"/>
  <c r="N623" i="2"/>
  <c r="N630" i="2"/>
  <c r="M444" i="2"/>
  <c r="M623" i="2"/>
  <c r="M630" i="2"/>
  <c r="L444" i="2"/>
  <c r="L623" i="2"/>
  <c r="L630" i="2"/>
  <c r="K444" i="2"/>
  <c r="K623" i="2"/>
  <c r="K630" i="2"/>
  <c r="J444" i="2"/>
  <c r="J623" i="2"/>
  <c r="J630" i="2"/>
  <c r="I444" i="2"/>
  <c r="I623" i="2"/>
  <c r="I630" i="2"/>
  <c r="H444" i="2"/>
  <c r="H623" i="2"/>
  <c r="G444" i="2"/>
  <c r="G623" i="2"/>
  <c r="G630" i="2"/>
  <c r="F444" i="2"/>
  <c r="F623" i="2"/>
  <c r="F630" i="2"/>
  <c r="E444" i="2"/>
  <c r="E623" i="2"/>
  <c r="E630" i="2"/>
  <c r="D444" i="2"/>
  <c r="D623" i="2"/>
  <c r="D630" i="2"/>
  <c r="C444" i="2"/>
  <c r="C623" i="2"/>
  <c r="C630" i="2"/>
  <c r="B444" i="2"/>
  <c r="B623" i="2"/>
  <c r="B630" i="2"/>
  <c r="N443" i="2"/>
  <c r="M443" i="2"/>
  <c r="L443" i="2"/>
  <c r="K443" i="2"/>
  <c r="J443" i="2"/>
  <c r="I443" i="2"/>
  <c r="H443" i="2"/>
  <c r="G443" i="2"/>
  <c r="F443" i="2"/>
  <c r="E443" i="2"/>
  <c r="D443" i="2"/>
  <c r="C443" i="2"/>
  <c r="B443" i="2"/>
  <c r="N442" i="2"/>
  <c r="M442" i="2"/>
  <c r="L442" i="2"/>
  <c r="K442" i="2"/>
  <c r="J442" i="2"/>
  <c r="I442" i="2"/>
  <c r="H442" i="2"/>
  <c r="G442" i="2"/>
  <c r="F442" i="2"/>
  <c r="E442" i="2"/>
  <c r="D442" i="2"/>
  <c r="C442" i="2"/>
  <c r="B442" i="2"/>
  <c r="N441" i="2"/>
  <c r="M441" i="2"/>
  <c r="L441" i="2"/>
  <c r="K441" i="2"/>
  <c r="J441" i="2"/>
  <c r="I441" i="2"/>
  <c r="H441" i="2"/>
  <c r="G441" i="2"/>
  <c r="F441" i="2"/>
  <c r="E441" i="2"/>
  <c r="D441" i="2"/>
  <c r="C441" i="2"/>
  <c r="B441" i="2"/>
  <c r="H438" i="2"/>
  <c r="M438" i="2"/>
  <c r="O438" i="2"/>
  <c r="N438" i="2"/>
  <c r="N389" i="2"/>
  <c r="N439" i="2"/>
  <c r="L438" i="2"/>
  <c r="K438" i="2"/>
  <c r="K389" i="2"/>
  <c r="K439" i="2"/>
  <c r="J438" i="2"/>
  <c r="I438" i="2"/>
  <c r="I389" i="2"/>
  <c r="I439" i="2"/>
  <c r="H389" i="2"/>
  <c r="H439" i="2"/>
  <c r="M389" i="2"/>
  <c r="M439" i="2"/>
  <c r="O439" i="2"/>
  <c r="G438" i="2"/>
  <c r="G389" i="2"/>
  <c r="G439" i="2"/>
  <c r="F438" i="2"/>
  <c r="F389" i="2"/>
  <c r="F439" i="2"/>
  <c r="E438" i="2"/>
  <c r="D438" i="2"/>
  <c r="C438" i="2"/>
  <c r="C389" i="2"/>
  <c r="C439" i="2"/>
  <c r="B438" i="2"/>
  <c r="B389" i="2"/>
  <c r="B439" i="2"/>
  <c r="N437" i="2"/>
  <c r="M437" i="2"/>
  <c r="L437" i="2"/>
  <c r="K437" i="2"/>
  <c r="J437" i="2"/>
  <c r="I437" i="2"/>
  <c r="H437" i="2"/>
  <c r="G437" i="2"/>
  <c r="F437" i="2"/>
  <c r="E437" i="2"/>
  <c r="D437" i="2"/>
  <c r="C437" i="2"/>
  <c r="B437" i="2"/>
  <c r="N436" i="2"/>
  <c r="M436" i="2"/>
  <c r="L436" i="2"/>
  <c r="K436" i="2"/>
  <c r="J436" i="2"/>
  <c r="I436" i="2"/>
  <c r="H436" i="2"/>
  <c r="G436" i="2"/>
  <c r="F436" i="2"/>
  <c r="E436" i="2"/>
  <c r="D436" i="2"/>
  <c r="C436" i="2"/>
  <c r="B436" i="2"/>
  <c r="N435" i="2"/>
  <c r="M435" i="2"/>
  <c r="L435" i="2"/>
  <c r="K435" i="2"/>
  <c r="J435" i="2"/>
  <c r="I435" i="2"/>
  <c r="H435" i="2"/>
  <c r="G435" i="2"/>
  <c r="F435" i="2"/>
  <c r="E435" i="2"/>
  <c r="D435" i="2"/>
  <c r="C435" i="2"/>
  <c r="B435" i="2"/>
  <c r="N431" i="2"/>
  <c r="N432" i="2"/>
  <c r="M431" i="2"/>
  <c r="M432" i="2"/>
  <c r="L431" i="2"/>
  <c r="K431" i="2"/>
  <c r="J431" i="2"/>
  <c r="I431" i="2"/>
  <c r="I432" i="2"/>
  <c r="H431" i="2"/>
  <c r="G431" i="2"/>
  <c r="F431" i="2"/>
  <c r="F432" i="2"/>
  <c r="E431" i="2"/>
  <c r="D431" i="2"/>
  <c r="D389" i="2"/>
  <c r="D432" i="2"/>
  <c r="C431" i="2"/>
  <c r="C432" i="2"/>
  <c r="B431" i="2"/>
  <c r="B432" i="2"/>
  <c r="N430" i="2"/>
  <c r="M430" i="2"/>
  <c r="L430" i="2"/>
  <c r="K430" i="2"/>
  <c r="J430" i="2"/>
  <c r="I430" i="2"/>
  <c r="H430" i="2"/>
  <c r="G430" i="2"/>
  <c r="F430" i="2"/>
  <c r="E430" i="2"/>
  <c r="D430" i="2"/>
  <c r="C430" i="2"/>
  <c r="B430" i="2"/>
  <c r="N429" i="2"/>
  <c r="M429" i="2"/>
  <c r="L429" i="2"/>
  <c r="K429" i="2"/>
  <c r="J429" i="2"/>
  <c r="I429" i="2"/>
  <c r="H429" i="2"/>
  <c r="G429" i="2"/>
  <c r="F429" i="2"/>
  <c r="E429" i="2"/>
  <c r="D429" i="2"/>
  <c r="C429" i="2"/>
  <c r="B429" i="2"/>
  <c r="N428" i="2"/>
  <c r="M428" i="2"/>
  <c r="L428" i="2"/>
  <c r="K428" i="2"/>
  <c r="J428" i="2"/>
  <c r="I428" i="2"/>
  <c r="H428" i="2"/>
  <c r="G428" i="2"/>
  <c r="F428" i="2"/>
  <c r="E428" i="2"/>
  <c r="D428" i="2"/>
  <c r="C428" i="2"/>
  <c r="B428" i="2"/>
  <c r="N425" i="2"/>
  <c r="M425" i="2"/>
  <c r="M426" i="2"/>
  <c r="L425" i="2"/>
  <c r="K425" i="2"/>
  <c r="K426" i="2"/>
  <c r="J425" i="2"/>
  <c r="J389" i="2"/>
  <c r="J426" i="2"/>
  <c r="I425" i="2"/>
  <c r="I426" i="2"/>
  <c r="H425" i="2"/>
  <c r="H426" i="2"/>
  <c r="O426" i="2"/>
  <c r="G425" i="2"/>
  <c r="F425" i="2"/>
  <c r="E425" i="2"/>
  <c r="D425" i="2"/>
  <c r="D426" i="2"/>
  <c r="C425" i="2"/>
  <c r="B425" i="2"/>
  <c r="N424" i="2"/>
  <c r="M424" i="2"/>
  <c r="L424" i="2"/>
  <c r="K424" i="2"/>
  <c r="J424" i="2"/>
  <c r="I424" i="2"/>
  <c r="H424" i="2"/>
  <c r="G424" i="2"/>
  <c r="F424" i="2"/>
  <c r="E424" i="2"/>
  <c r="D424" i="2"/>
  <c r="C424" i="2"/>
  <c r="B424" i="2"/>
  <c r="N423" i="2"/>
  <c r="M423" i="2"/>
  <c r="L423" i="2"/>
  <c r="K423" i="2"/>
  <c r="J423" i="2"/>
  <c r="I423" i="2"/>
  <c r="H423" i="2"/>
  <c r="G423" i="2"/>
  <c r="F423" i="2"/>
  <c r="E423" i="2"/>
  <c r="D423" i="2"/>
  <c r="C423" i="2"/>
  <c r="B423" i="2"/>
  <c r="N422" i="2"/>
  <c r="M422" i="2"/>
  <c r="L422" i="2"/>
  <c r="K422" i="2"/>
  <c r="J422" i="2"/>
  <c r="I422" i="2"/>
  <c r="H422" i="2"/>
  <c r="G422" i="2"/>
  <c r="F422" i="2"/>
  <c r="E422" i="2"/>
  <c r="D422" i="2"/>
  <c r="C422" i="2"/>
  <c r="B422" i="2"/>
  <c r="B419" i="2"/>
  <c r="B420" i="2"/>
  <c r="F419" i="2"/>
  <c r="E419" i="2"/>
  <c r="D419" i="2"/>
  <c r="C419" i="2"/>
  <c r="N418" i="2"/>
  <c r="G418" i="2"/>
  <c r="F418" i="2"/>
  <c r="E418" i="2"/>
  <c r="D418" i="2"/>
  <c r="C418" i="2"/>
  <c r="B418" i="2"/>
  <c r="G417" i="2"/>
  <c r="F417" i="2"/>
  <c r="E417" i="2"/>
  <c r="D417" i="2"/>
  <c r="C417" i="2"/>
  <c r="B417" i="2"/>
  <c r="G416" i="2"/>
  <c r="F416" i="2"/>
  <c r="E416" i="2"/>
  <c r="D416" i="2"/>
  <c r="C416" i="2"/>
  <c r="B416" i="2"/>
  <c r="F413" i="2"/>
  <c r="F414" i="2"/>
  <c r="E413" i="2"/>
  <c r="D413" i="2"/>
  <c r="C413" i="2"/>
  <c r="C414" i="2"/>
  <c r="B413" i="2"/>
  <c r="N412" i="2"/>
  <c r="G412" i="2"/>
  <c r="F412" i="2"/>
  <c r="E412" i="2"/>
  <c r="D412" i="2"/>
  <c r="C412" i="2"/>
  <c r="B412" i="2"/>
  <c r="G411" i="2"/>
  <c r="F411" i="2"/>
  <c r="E411" i="2"/>
  <c r="D411" i="2"/>
  <c r="C411" i="2"/>
  <c r="B411" i="2"/>
  <c r="G410" i="2"/>
  <c r="F410" i="2"/>
  <c r="E410" i="2"/>
  <c r="D410" i="2"/>
  <c r="C410" i="2"/>
  <c r="B410" i="2"/>
  <c r="F407" i="2"/>
  <c r="F408" i="2"/>
  <c r="E407" i="2"/>
  <c r="E389" i="2"/>
  <c r="E408" i="2"/>
  <c r="D407" i="2"/>
  <c r="C407" i="2"/>
  <c r="B407" i="2"/>
  <c r="B408" i="2"/>
  <c r="N406" i="2"/>
  <c r="G406" i="2"/>
  <c r="F406" i="2"/>
  <c r="E406" i="2"/>
  <c r="D406" i="2"/>
  <c r="C406" i="2"/>
  <c r="B406" i="2"/>
  <c r="G405" i="2"/>
  <c r="F405" i="2"/>
  <c r="E405" i="2"/>
  <c r="D405" i="2"/>
  <c r="C405" i="2"/>
  <c r="B405" i="2"/>
  <c r="G404" i="2"/>
  <c r="F404" i="2"/>
  <c r="E404" i="2"/>
  <c r="D404" i="2"/>
  <c r="C404" i="2"/>
  <c r="B404" i="2"/>
  <c r="G401" i="2"/>
  <c r="G402" i="2"/>
  <c r="N401" i="2"/>
  <c r="N402" i="2"/>
  <c r="M401" i="2"/>
  <c r="M402" i="2"/>
  <c r="L401" i="2"/>
  <c r="L389" i="2"/>
  <c r="L402" i="2"/>
  <c r="K401" i="2"/>
  <c r="J401" i="2"/>
  <c r="I401" i="2"/>
  <c r="I402" i="2"/>
  <c r="H401" i="2"/>
  <c r="O401" i="2"/>
  <c r="F401" i="2"/>
  <c r="F402" i="2"/>
  <c r="E401" i="2"/>
  <c r="E402" i="2"/>
  <c r="D401" i="2"/>
  <c r="C401" i="2"/>
  <c r="C402" i="2"/>
  <c r="B401" i="2"/>
  <c r="B402" i="2"/>
  <c r="N400" i="2"/>
  <c r="M400" i="2"/>
  <c r="L400" i="2"/>
  <c r="K400" i="2"/>
  <c r="J400" i="2"/>
  <c r="I400" i="2"/>
  <c r="H400" i="2"/>
  <c r="G400" i="2"/>
  <c r="F400" i="2"/>
  <c r="E400" i="2"/>
  <c r="D400" i="2"/>
  <c r="C400" i="2"/>
  <c r="B400" i="2"/>
  <c r="N399" i="2"/>
  <c r="M399" i="2"/>
  <c r="L399" i="2"/>
  <c r="K399" i="2"/>
  <c r="J399" i="2"/>
  <c r="I399" i="2"/>
  <c r="H399" i="2"/>
  <c r="G399" i="2"/>
  <c r="F399" i="2"/>
  <c r="E399" i="2"/>
  <c r="D399" i="2"/>
  <c r="C399" i="2"/>
  <c r="B399" i="2"/>
  <c r="N398" i="2"/>
  <c r="M398" i="2"/>
  <c r="L398" i="2"/>
  <c r="K398" i="2"/>
  <c r="J398" i="2"/>
  <c r="I398" i="2"/>
  <c r="H398" i="2"/>
  <c r="G398" i="2"/>
  <c r="F398" i="2"/>
  <c r="E398" i="2"/>
  <c r="D398" i="2"/>
  <c r="C398" i="2"/>
  <c r="B398" i="2"/>
  <c r="N395" i="2"/>
  <c r="N396" i="2"/>
  <c r="F395" i="2"/>
  <c r="F396" i="2"/>
  <c r="E395" i="2"/>
  <c r="E396" i="2"/>
  <c r="B395" i="2"/>
  <c r="B396" i="2"/>
  <c r="M395" i="2"/>
  <c r="M396" i="2"/>
  <c r="L395" i="2"/>
  <c r="L396" i="2"/>
  <c r="K395" i="2"/>
  <c r="J395" i="2"/>
  <c r="J396" i="2"/>
  <c r="I395" i="2"/>
  <c r="I396" i="2"/>
  <c r="H395" i="2"/>
  <c r="H396" i="2"/>
  <c r="G395" i="2"/>
  <c r="G396" i="2"/>
  <c r="D395" i="2"/>
  <c r="D396" i="2"/>
  <c r="C395" i="2"/>
  <c r="C396" i="2"/>
  <c r="N394" i="2"/>
  <c r="M394" i="2"/>
  <c r="L394" i="2"/>
  <c r="K394" i="2"/>
  <c r="J394" i="2"/>
  <c r="I394" i="2"/>
  <c r="H394" i="2"/>
  <c r="G394" i="2"/>
  <c r="F394" i="2"/>
  <c r="E394" i="2"/>
  <c r="D394" i="2"/>
  <c r="C394" i="2"/>
  <c r="B394" i="2"/>
  <c r="N393" i="2"/>
  <c r="M393" i="2"/>
  <c r="L393" i="2"/>
  <c r="K393" i="2"/>
  <c r="J393" i="2"/>
  <c r="I393" i="2"/>
  <c r="H393" i="2"/>
  <c r="G393" i="2"/>
  <c r="F393" i="2"/>
  <c r="E393" i="2"/>
  <c r="D393" i="2"/>
  <c r="C393" i="2"/>
  <c r="B393" i="2"/>
  <c r="N392" i="2"/>
  <c r="M392" i="2"/>
  <c r="L392" i="2"/>
  <c r="K392" i="2"/>
  <c r="J392" i="2"/>
  <c r="I392" i="2"/>
  <c r="H392" i="2"/>
  <c r="G392" i="2"/>
  <c r="F392" i="2"/>
  <c r="E392" i="2"/>
  <c r="D392" i="2"/>
  <c r="C392" i="2"/>
  <c r="B392" i="2"/>
  <c r="N426" i="2"/>
  <c r="L426" i="2"/>
  <c r="K396" i="2"/>
  <c r="J439" i="2"/>
  <c r="I353" i="2"/>
  <c r="I354" i="2"/>
  <c r="O389" i="2"/>
  <c r="G426" i="2"/>
  <c r="F426" i="2"/>
  <c r="E432" i="2"/>
  <c r="D402" i="2"/>
  <c r="C445" i="2"/>
  <c r="B414" i="2"/>
  <c r="N388" i="2"/>
  <c r="M388" i="2"/>
  <c r="L388" i="2"/>
  <c r="K388" i="2"/>
  <c r="J388" i="2"/>
  <c r="I388" i="2"/>
  <c r="H388" i="2"/>
  <c r="G388" i="2"/>
  <c r="F388" i="2"/>
  <c r="E388" i="2"/>
  <c r="D388" i="2"/>
  <c r="C388" i="2"/>
  <c r="B388" i="2"/>
  <c r="N387" i="2"/>
  <c r="M387" i="2"/>
  <c r="L387" i="2"/>
  <c r="K387" i="2"/>
  <c r="J387" i="2"/>
  <c r="I387" i="2"/>
  <c r="H387" i="2"/>
  <c r="G387" i="2"/>
  <c r="F387" i="2"/>
  <c r="E387" i="2"/>
  <c r="D387" i="2"/>
  <c r="C387" i="2"/>
  <c r="B387" i="2"/>
  <c r="N386" i="2"/>
  <c r="M386" i="2"/>
  <c r="L386" i="2"/>
  <c r="K386" i="2"/>
  <c r="J386" i="2"/>
  <c r="I386" i="2"/>
  <c r="H386" i="2"/>
  <c r="G386" i="2"/>
  <c r="F386" i="2"/>
  <c r="E386" i="2"/>
  <c r="D386" i="2"/>
  <c r="C386" i="2"/>
  <c r="B386" i="2"/>
  <c r="N383" i="2"/>
  <c r="N384" i="2"/>
  <c r="K383" i="2"/>
  <c r="K384" i="2"/>
  <c r="G383" i="2"/>
  <c r="G384" i="2"/>
  <c r="F383" i="2"/>
  <c r="F384" i="2"/>
  <c r="E383" i="2"/>
  <c r="E384" i="2"/>
  <c r="B383" i="2"/>
  <c r="B384" i="2"/>
  <c r="M383" i="2"/>
  <c r="M384" i="2"/>
  <c r="L383" i="2"/>
  <c r="L384" i="2"/>
  <c r="J383" i="2"/>
  <c r="J384" i="2"/>
  <c r="I383" i="2"/>
  <c r="I384" i="2"/>
  <c r="H383" i="2"/>
  <c r="H384" i="2"/>
  <c r="D383" i="2"/>
  <c r="D384" i="2"/>
  <c r="C383" i="2"/>
  <c r="C384" i="2"/>
  <c r="N382" i="2"/>
  <c r="M382" i="2"/>
  <c r="L382" i="2"/>
  <c r="K382" i="2"/>
  <c r="J382" i="2"/>
  <c r="I382" i="2"/>
  <c r="H382" i="2"/>
  <c r="G382" i="2"/>
  <c r="F382" i="2"/>
  <c r="E382" i="2"/>
  <c r="D382" i="2"/>
  <c r="C382" i="2"/>
  <c r="B382" i="2"/>
  <c r="N381" i="2"/>
  <c r="M381" i="2"/>
  <c r="L381" i="2"/>
  <c r="K381" i="2"/>
  <c r="J381" i="2"/>
  <c r="I381" i="2"/>
  <c r="H381" i="2"/>
  <c r="G381" i="2"/>
  <c r="F381" i="2"/>
  <c r="E381" i="2"/>
  <c r="D381" i="2"/>
  <c r="C381" i="2"/>
  <c r="B381" i="2"/>
  <c r="N380" i="2"/>
  <c r="M380" i="2"/>
  <c r="L380" i="2"/>
  <c r="K380" i="2"/>
  <c r="J380" i="2"/>
  <c r="I380" i="2"/>
  <c r="H380" i="2"/>
  <c r="G380" i="2"/>
  <c r="F380" i="2"/>
  <c r="E380" i="2"/>
  <c r="D380" i="2"/>
  <c r="C380" i="2"/>
  <c r="B380" i="2"/>
  <c r="M377" i="2"/>
  <c r="M378" i="2"/>
  <c r="L377" i="2"/>
  <c r="L378" i="2"/>
  <c r="I377" i="2"/>
  <c r="I378" i="2"/>
  <c r="F377" i="2"/>
  <c r="F378" i="2"/>
  <c r="E377" i="2"/>
  <c r="E378" i="2"/>
  <c r="H377" i="2"/>
  <c r="O377" i="2"/>
  <c r="N377" i="2"/>
  <c r="N378" i="2"/>
  <c r="K377" i="2"/>
  <c r="K378" i="2"/>
  <c r="J377" i="2"/>
  <c r="J378" i="2"/>
  <c r="H378" i="2"/>
  <c r="O378" i="2"/>
  <c r="G377" i="2"/>
  <c r="G378" i="2"/>
  <c r="D377" i="2"/>
  <c r="D378" i="2"/>
  <c r="C377" i="2"/>
  <c r="C378" i="2"/>
  <c r="B377" i="2"/>
  <c r="B378" i="2"/>
  <c r="N376" i="2"/>
  <c r="M376" i="2"/>
  <c r="L376" i="2"/>
  <c r="K376" i="2"/>
  <c r="J376" i="2"/>
  <c r="I376" i="2"/>
  <c r="H376" i="2"/>
  <c r="G376" i="2"/>
  <c r="F376" i="2"/>
  <c r="E376" i="2"/>
  <c r="D376" i="2"/>
  <c r="C376" i="2"/>
  <c r="B376" i="2"/>
  <c r="N375" i="2"/>
  <c r="M375" i="2"/>
  <c r="L375" i="2"/>
  <c r="K375" i="2"/>
  <c r="J375" i="2"/>
  <c r="I375" i="2"/>
  <c r="H375" i="2"/>
  <c r="G375" i="2"/>
  <c r="F375" i="2"/>
  <c r="E375" i="2"/>
  <c r="D375" i="2"/>
  <c r="C375" i="2"/>
  <c r="B375" i="2"/>
  <c r="N374" i="2"/>
  <c r="M374" i="2"/>
  <c r="L374" i="2"/>
  <c r="K374" i="2"/>
  <c r="J374" i="2"/>
  <c r="I374" i="2"/>
  <c r="H374" i="2"/>
  <c r="G374" i="2"/>
  <c r="F374" i="2"/>
  <c r="E374" i="2"/>
  <c r="D374" i="2"/>
  <c r="C374" i="2"/>
  <c r="B374" i="2"/>
  <c r="M371" i="2"/>
  <c r="M372" i="2"/>
  <c r="L371" i="2"/>
  <c r="L372" i="2"/>
  <c r="H371" i="2"/>
  <c r="H372" i="2"/>
  <c r="O372" i="2"/>
  <c r="G371" i="2"/>
  <c r="G372" i="2"/>
  <c r="D371" i="2"/>
  <c r="D372" i="2"/>
  <c r="N371" i="2"/>
  <c r="N372" i="2"/>
  <c r="K371" i="2"/>
  <c r="K372" i="2"/>
  <c r="J371" i="2"/>
  <c r="J372" i="2"/>
  <c r="I371" i="2"/>
  <c r="I372" i="2"/>
  <c r="O371" i="2"/>
  <c r="F371" i="2"/>
  <c r="F372" i="2"/>
  <c r="E371" i="2"/>
  <c r="E372" i="2"/>
  <c r="C371" i="2"/>
  <c r="C372" i="2"/>
  <c r="B371" i="2"/>
  <c r="B372" i="2"/>
  <c r="N370" i="2"/>
  <c r="M370" i="2"/>
  <c r="L370" i="2"/>
  <c r="K370" i="2"/>
  <c r="J370" i="2"/>
  <c r="I370" i="2"/>
  <c r="H370" i="2"/>
  <c r="G370" i="2"/>
  <c r="F370" i="2"/>
  <c r="E370" i="2"/>
  <c r="D370" i="2"/>
  <c r="C370" i="2"/>
  <c r="B370" i="2"/>
  <c r="N369" i="2"/>
  <c r="M369" i="2"/>
  <c r="L369" i="2"/>
  <c r="K369" i="2"/>
  <c r="J369" i="2"/>
  <c r="I369" i="2"/>
  <c r="H369" i="2"/>
  <c r="G369" i="2"/>
  <c r="F369" i="2"/>
  <c r="E369" i="2"/>
  <c r="D369" i="2"/>
  <c r="C369" i="2"/>
  <c r="B369" i="2"/>
  <c r="N368" i="2"/>
  <c r="M368" i="2"/>
  <c r="L368" i="2"/>
  <c r="K368" i="2"/>
  <c r="J368" i="2"/>
  <c r="I368" i="2"/>
  <c r="H368" i="2"/>
  <c r="G368" i="2"/>
  <c r="F368" i="2"/>
  <c r="E368" i="2"/>
  <c r="D368" i="2"/>
  <c r="C368" i="2"/>
  <c r="B368" i="2"/>
  <c r="N365" i="2"/>
  <c r="N366" i="2"/>
  <c r="K365" i="2"/>
  <c r="K366" i="2"/>
  <c r="H365" i="2"/>
  <c r="H366" i="2"/>
  <c r="G365" i="2"/>
  <c r="G366" i="2"/>
  <c r="D365" i="2"/>
  <c r="D366" i="2"/>
  <c r="C365" i="2"/>
  <c r="C366" i="2"/>
  <c r="B365" i="2"/>
  <c r="B366" i="2"/>
  <c r="M365" i="2"/>
  <c r="M366" i="2"/>
  <c r="O366" i="2"/>
  <c r="L365" i="2"/>
  <c r="L366" i="2"/>
  <c r="J365" i="2"/>
  <c r="J366" i="2"/>
  <c r="I365" i="2"/>
  <c r="I366" i="2"/>
  <c r="F365" i="2"/>
  <c r="F366" i="2"/>
  <c r="E365" i="2"/>
  <c r="E366" i="2"/>
  <c r="N364" i="2"/>
  <c r="M364" i="2"/>
  <c r="L364" i="2"/>
  <c r="K364" i="2"/>
  <c r="J364" i="2"/>
  <c r="I364" i="2"/>
  <c r="H364" i="2"/>
  <c r="G364" i="2"/>
  <c r="F364" i="2"/>
  <c r="E364" i="2"/>
  <c r="D364" i="2"/>
  <c r="C364" i="2"/>
  <c r="B364" i="2"/>
  <c r="N363" i="2"/>
  <c r="M363" i="2"/>
  <c r="L363" i="2"/>
  <c r="K363" i="2"/>
  <c r="J363" i="2"/>
  <c r="I363" i="2"/>
  <c r="H363" i="2"/>
  <c r="G363" i="2"/>
  <c r="F363" i="2"/>
  <c r="E363" i="2"/>
  <c r="D363" i="2"/>
  <c r="C363" i="2"/>
  <c r="B363" i="2"/>
  <c r="N362" i="2"/>
  <c r="M362" i="2"/>
  <c r="L362" i="2"/>
  <c r="K362" i="2"/>
  <c r="J362" i="2"/>
  <c r="I362" i="2"/>
  <c r="H362" i="2"/>
  <c r="G362" i="2"/>
  <c r="F362" i="2"/>
  <c r="E362" i="2"/>
  <c r="D362" i="2"/>
  <c r="C362" i="2"/>
  <c r="B362" i="2"/>
  <c r="N359" i="2"/>
  <c r="N360" i="2"/>
  <c r="J359" i="2"/>
  <c r="J360" i="2"/>
  <c r="G359" i="2"/>
  <c r="G360" i="2"/>
  <c r="F359" i="2"/>
  <c r="F360" i="2"/>
  <c r="C359" i="2"/>
  <c r="C360" i="2"/>
  <c r="B359" i="2"/>
  <c r="B360" i="2"/>
  <c r="M359" i="2"/>
  <c r="M360" i="2"/>
  <c r="L359" i="2"/>
  <c r="L360" i="2"/>
  <c r="K359" i="2"/>
  <c r="K360" i="2"/>
  <c r="I359" i="2"/>
  <c r="H359" i="2"/>
  <c r="O359" i="2"/>
  <c r="E359" i="2"/>
  <c r="E360" i="2"/>
  <c r="D359" i="2"/>
  <c r="D360" i="2"/>
  <c r="N358" i="2"/>
  <c r="M358" i="2"/>
  <c r="L358" i="2"/>
  <c r="K358" i="2"/>
  <c r="J358" i="2"/>
  <c r="I358" i="2"/>
  <c r="H358" i="2"/>
  <c r="G358" i="2"/>
  <c r="F358" i="2"/>
  <c r="E358" i="2"/>
  <c r="D358" i="2"/>
  <c r="C358" i="2"/>
  <c r="B358" i="2"/>
  <c r="N357" i="2"/>
  <c r="M357" i="2"/>
  <c r="L357" i="2"/>
  <c r="K357" i="2"/>
  <c r="J357" i="2"/>
  <c r="I357" i="2"/>
  <c r="H357" i="2"/>
  <c r="G357" i="2"/>
  <c r="F357" i="2"/>
  <c r="E357" i="2"/>
  <c r="D357" i="2"/>
  <c r="C357" i="2"/>
  <c r="B357" i="2"/>
  <c r="N356" i="2"/>
  <c r="M356" i="2"/>
  <c r="L356" i="2"/>
  <c r="K356" i="2"/>
  <c r="J356" i="2"/>
  <c r="I356" i="2"/>
  <c r="H356" i="2"/>
  <c r="G356" i="2"/>
  <c r="F356" i="2"/>
  <c r="E356" i="2"/>
  <c r="D356" i="2"/>
  <c r="C356" i="2"/>
  <c r="B356" i="2"/>
  <c r="N353" i="2"/>
  <c r="N354" i="2"/>
  <c r="M353" i="2"/>
  <c r="M354" i="2"/>
  <c r="J353" i="2"/>
  <c r="J354" i="2"/>
  <c r="F353" i="2"/>
  <c r="F354" i="2"/>
  <c r="E353" i="2"/>
  <c r="E354" i="2"/>
  <c r="D353" i="2"/>
  <c r="D354" i="2"/>
  <c r="B353" i="2"/>
  <c r="B354" i="2"/>
  <c r="H353" i="2"/>
  <c r="O353" i="2"/>
  <c r="L353" i="2"/>
  <c r="L354" i="2"/>
  <c r="K353" i="2"/>
  <c r="K354" i="2"/>
  <c r="H354" i="2"/>
  <c r="O354" i="2"/>
  <c r="G353" i="2"/>
  <c r="G354" i="2"/>
  <c r="C353" i="2"/>
  <c r="C354" i="2"/>
  <c r="N352" i="2"/>
  <c r="M352" i="2"/>
  <c r="L352" i="2"/>
  <c r="K352" i="2"/>
  <c r="J352" i="2"/>
  <c r="I352" i="2"/>
  <c r="H352" i="2"/>
  <c r="G352" i="2"/>
  <c r="F352" i="2"/>
  <c r="E352" i="2"/>
  <c r="D352" i="2"/>
  <c r="C352" i="2"/>
  <c r="B352" i="2"/>
  <c r="N351" i="2"/>
  <c r="M351" i="2"/>
  <c r="L351" i="2"/>
  <c r="K351" i="2"/>
  <c r="J351" i="2"/>
  <c r="I351" i="2"/>
  <c r="H351" i="2"/>
  <c r="G351" i="2"/>
  <c r="F351" i="2"/>
  <c r="E351" i="2"/>
  <c r="D351" i="2"/>
  <c r="C351" i="2"/>
  <c r="B351" i="2"/>
  <c r="N350" i="2"/>
  <c r="M350" i="2"/>
  <c r="L350" i="2"/>
  <c r="K350" i="2"/>
  <c r="J350" i="2"/>
  <c r="I350" i="2"/>
  <c r="H350" i="2"/>
  <c r="G350" i="2"/>
  <c r="F350" i="2"/>
  <c r="E350" i="2"/>
  <c r="D350" i="2"/>
  <c r="C350" i="2"/>
  <c r="B350" i="2"/>
  <c r="M347" i="2"/>
  <c r="M348" i="2"/>
  <c r="K347" i="2"/>
  <c r="K348" i="2"/>
  <c r="J347" i="2"/>
  <c r="J348" i="2"/>
  <c r="H347" i="2"/>
  <c r="H348" i="2"/>
  <c r="O348" i="2"/>
  <c r="D347" i="2"/>
  <c r="D348" i="2"/>
  <c r="N347" i="2"/>
  <c r="N348" i="2"/>
  <c r="L347" i="2"/>
  <c r="L348" i="2"/>
  <c r="I347" i="2"/>
  <c r="I348" i="2"/>
  <c r="G347" i="2"/>
  <c r="G348" i="2"/>
  <c r="F347" i="2"/>
  <c r="F348" i="2"/>
  <c r="E347" i="2"/>
  <c r="E348" i="2"/>
  <c r="C347" i="2"/>
  <c r="C348" i="2"/>
  <c r="B347" i="2"/>
  <c r="B348" i="2"/>
  <c r="N346" i="2"/>
  <c r="M346" i="2"/>
  <c r="L346" i="2"/>
  <c r="K346" i="2"/>
  <c r="J346" i="2"/>
  <c r="I346" i="2"/>
  <c r="H346" i="2"/>
  <c r="G346" i="2"/>
  <c r="F346" i="2"/>
  <c r="E346" i="2"/>
  <c r="D346" i="2"/>
  <c r="C346" i="2"/>
  <c r="B346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B345" i="2"/>
  <c r="N344" i="2"/>
  <c r="M344" i="2"/>
  <c r="L344" i="2"/>
  <c r="K344" i="2"/>
  <c r="J344" i="2"/>
  <c r="I344" i="2"/>
  <c r="H344" i="2"/>
  <c r="G344" i="2"/>
  <c r="F344" i="2"/>
  <c r="E344" i="2"/>
  <c r="D344" i="2"/>
  <c r="C344" i="2"/>
  <c r="B344" i="2"/>
  <c r="N341" i="2"/>
  <c r="N342" i="2"/>
  <c r="J341" i="2"/>
  <c r="J342" i="2"/>
  <c r="E341" i="2"/>
  <c r="E342" i="2"/>
  <c r="D341" i="2"/>
  <c r="D342" i="2"/>
  <c r="B341" i="2"/>
  <c r="B342" i="2"/>
  <c r="M341" i="2"/>
  <c r="M342" i="2"/>
  <c r="L341" i="2"/>
  <c r="L342" i="2"/>
  <c r="K341" i="2"/>
  <c r="K342" i="2"/>
  <c r="I341" i="2"/>
  <c r="I342" i="2"/>
  <c r="H341" i="2"/>
  <c r="H342" i="2"/>
  <c r="G341" i="2"/>
  <c r="G342" i="2"/>
  <c r="F341" i="2"/>
  <c r="F342" i="2"/>
  <c r="C341" i="2"/>
  <c r="C342" i="2"/>
  <c r="N340" i="2"/>
  <c r="M340" i="2"/>
  <c r="L340" i="2"/>
  <c r="K340" i="2"/>
  <c r="J340" i="2"/>
  <c r="I340" i="2"/>
  <c r="H340" i="2"/>
  <c r="G340" i="2"/>
  <c r="F340" i="2"/>
  <c r="E340" i="2"/>
  <c r="D340" i="2"/>
  <c r="C340" i="2"/>
  <c r="B340" i="2"/>
  <c r="N339" i="2"/>
  <c r="M339" i="2"/>
  <c r="L339" i="2"/>
  <c r="K339" i="2"/>
  <c r="J339" i="2"/>
  <c r="I339" i="2"/>
  <c r="H339" i="2"/>
  <c r="G339" i="2"/>
  <c r="F339" i="2"/>
  <c r="E339" i="2"/>
  <c r="D339" i="2"/>
  <c r="C339" i="2"/>
  <c r="B339" i="2"/>
  <c r="N338" i="2"/>
  <c r="M338" i="2"/>
  <c r="L338" i="2"/>
  <c r="K338" i="2"/>
  <c r="J338" i="2"/>
  <c r="I338" i="2"/>
  <c r="H338" i="2"/>
  <c r="G338" i="2"/>
  <c r="F338" i="2"/>
  <c r="E338" i="2"/>
  <c r="D338" i="2"/>
  <c r="C338" i="2"/>
  <c r="B338" i="2"/>
  <c r="BP213" i="2"/>
  <c r="BO213" i="2"/>
  <c r="BN213" i="2"/>
  <c r="BM213" i="2"/>
  <c r="BL213" i="2"/>
  <c r="BK213" i="2"/>
  <c r="BJ213" i="2"/>
  <c r="BI213" i="2"/>
  <c r="BH213" i="2"/>
  <c r="BG213" i="2"/>
  <c r="BF213" i="2"/>
  <c r="BE213" i="2"/>
  <c r="BD213" i="2"/>
  <c r="BC213" i="2"/>
  <c r="BB213" i="2"/>
  <c r="BA213" i="2"/>
  <c r="AZ213" i="2"/>
  <c r="AY213" i="2"/>
  <c r="AX213" i="2"/>
  <c r="AW213" i="2"/>
  <c r="AV213" i="2"/>
  <c r="AU213" i="2"/>
  <c r="AT213" i="2"/>
  <c r="AS213" i="2"/>
  <c r="AR213" i="2"/>
  <c r="AQ213" i="2"/>
  <c r="AP213" i="2"/>
  <c r="AO213" i="2"/>
  <c r="AN213" i="2"/>
  <c r="AM213" i="2"/>
  <c r="AL213" i="2"/>
  <c r="AK213" i="2"/>
  <c r="AJ213" i="2"/>
  <c r="AI213" i="2"/>
  <c r="AH213" i="2"/>
  <c r="AG213" i="2"/>
  <c r="AF213" i="2"/>
  <c r="AE213" i="2"/>
  <c r="AD213" i="2"/>
  <c r="AC213" i="2"/>
  <c r="N507" i="2"/>
  <c r="W213" i="2"/>
  <c r="M503" i="2"/>
  <c r="M507" i="2"/>
  <c r="T213" i="2"/>
  <c r="L504" i="2"/>
  <c r="S213" i="2"/>
  <c r="L503" i="2"/>
  <c r="Q213" i="2"/>
  <c r="K505" i="2"/>
  <c r="P213" i="2"/>
  <c r="K504" i="2"/>
  <c r="M213" i="2"/>
  <c r="J505" i="2"/>
  <c r="J213" i="2"/>
  <c r="I506" i="2"/>
  <c r="G213" i="2"/>
  <c r="I503" i="2"/>
  <c r="C213" i="2"/>
  <c r="H503" i="2"/>
  <c r="H507" i="2"/>
  <c r="AY134" i="2"/>
  <c r="AY135" i="2"/>
  <c r="AY136" i="2"/>
  <c r="AP134" i="2"/>
  <c r="AP135" i="2"/>
  <c r="AP136" i="2"/>
  <c r="AM134" i="2"/>
  <c r="AM135" i="2"/>
  <c r="AM136" i="2"/>
  <c r="AD134" i="2"/>
  <c r="AD135" i="2"/>
  <c r="AD136" i="2"/>
  <c r="AA134" i="2"/>
  <c r="AA135" i="2"/>
  <c r="AA136" i="2"/>
  <c r="N416" i="2"/>
  <c r="R134" i="2"/>
  <c r="R135" i="2"/>
  <c r="R136" i="2"/>
  <c r="K419" i="2"/>
  <c r="O134" i="2"/>
  <c r="O135" i="2"/>
  <c r="O136" i="2"/>
  <c r="K416" i="2"/>
  <c r="F134" i="2"/>
  <c r="F135" i="2"/>
  <c r="F136" i="2"/>
  <c r="H419" i="2"/>
  <c r="C134" i="2"/>
  <c r="C135" i="2"/>
  <c r="C136" i="2"/>
  <c r="H416" i="2"/>
  <c r="AX135" i="2"/>
  <c r="AW135" i="2"/>
  <c r="AV135" i="2"/>
  <c r="AU135" i="2"/>
  <c r="AT135" i="2"/>
  <c r="AS135" i="2"/>
  <c r="AR135" i="2"/>
  <c r="AR134" i="2"/>
  <c r="AR136" i="2"/>
  <c r="AQ135" i="2"/>
  <c r="AO135" i="2"/>
  <c r="AO134" i="2"/>
  <c r="AO136" i="2"/>
  <c r="AN135" i="2"/>
  <c r="AL135" i="2"/>
  <c r="AK135" i="2"/>
  <c r="AJ135" i="2"/>
  <c r="AI135" i="2"/>
  <c r="AH135" i="2"/>
  <c r="AG135" i="2"/>
  <c r="AF135" i="2"/>
  <c r="AF134" i="2"/>
  <c r="AF136" i="2"/>
  <c r="AE135" i="2"/>
  <c r="AC135" i="2"/>
  <c r="AC134" i="2"/>
  <c r="AC136" i="2"/>
  <c r="AB135" i="2"/>
  <c r="N413" i="2"/>
  <c r="N414" i="2"/>
  <c r="N410" i="2"/>
  <c r="Z135" i="2"/>
  <c r="M413" i="2"/>
  <c r="M414" i="2"/>
  <c r="Y135" i="2"/>
  <c r="M412" i="2"/>
  <c r="X135" i="2"/>
  <c r="M411" i="2"/>
  <c r="W135" i="2"/>
  <c r="M410" i="2"/>
  <c r="V135" i="2"/>
  <c r="L413" i="2"/>
  <c r="L414" i="2"/>
  <c r="U135" i="2"/>
  <c r="L412" i="2"/>
  <c r="T135" i="2"/>
  <c r="T134" i="2"/>
  <c r="T136" i="2"/>
  <c r="L417" i="2"/>
  <c r="S135" i="2"/>
  <c r="L410" i="2"/>
  <c r="K413" i="2"/>
  <c r="K414" i="2"/>
  <c r="Q135" i="2"/>
  <c r="Q134" i="2"/>
  <c r="Q136" i="2"/>
  <c r="K418" i="2"/>
  <c r="P135" i="2"/>
  <c r="K411" i="2"/>
  <c r="K410" i="2"/>
  <c r="N135" i="2"/>
  <c r="J413" i="2"/>
  <c r="J414" i="2"/>
  <c r="M135" i="2"/>
  <c r="J412" i="2"/>
  <c r="L135" i="2"/>
  <c r="J411" i="2"/>
  <c r="K135" i="2"/>
  <c r="J410" i="2"/>
  <c r="J135" i="2"/>
  <c r="I413" i="2"/>
  <c r="I414" i="2"/>
  <c r="I135" i="2"/>
  <c r="I412" i="2"/>
  <c r="H135" i="2"/>
  <c r="H134" i="2"/>
  <c r="H136" i="2"/>
  <c r="I417" i="2"/>
  <c r="G135" i="2"/>
  <c r="I410" i="2"/>
  <c r="H413" i="2"/>
  <c r="E135" i="2"/>
  <c r="E134" i="2"/>
  <c r="E136" i="2"/>
  <c r="H418" i="2"/>
  <c r="D135" i="2"/>
  <c r="H411" i="2"/>
  <c r="H410" i="2"/>
  <c r="B135" i="2"/>
  <c r="G413" i="2"/>
  <c r="G414" i="2"/>
  <c r="AX134" i="2"/>
  <c r="AX136" i="2"/>
  <c r="AW134" i="2"/>
  <c r="AW136" i="2"/>
  <c r="AV134" i="2"/>
  <c r="AV136" i="2"/>
  <c r="AU134" i="2"/>
  <c r="AU136" i="2"/>
  <c r="AT134" i="2"/>
  <c r="AT136" i="2"/>
  <c r="AS134" i="2"/>
  <c r="AS136" i="2"/>
  <c r="AQ134" i="2"/>
  <c r="AQ136" i="2"/>
  <c r="AN134" i="2"/>
  <c r="AN136" i="2"/>
  <c r="AL134" i="2"/>
  <c r="AL136" i="2"/>
  <c r="AK134" i="2"/>
  <c r="AK136" i="2"/>
  <c r="AJ134" i="2"/>
  <c r="AJ136" i="2"/>
  <c r="AI134" i="2"/>
  <c r="AI136" i="2"/>
  <c r="AH134" i="2"/>
  <c r="AH136" i="2"/>
  <c r="AG134" i="2"/>
  <c r="AG136" i="2"/>
  <c r="AE134" i="2"/>
  <c r="AE136" i="2"/>
  <c r="AB134" i="2"/>
  <c r="AB136" i="2"/>
  <c r="N404" i="2"/>
  <c r="Z134" i="2"/>
  <c r="M407" i="2"/>
  <c r="M408" i="2"/>
  <c r="Y134" i="2"/>
  <c r="M406" i="2"/>
  <c r="X134" i="2"/>
  <c r="M405" i="2"/>
  <c r="W134" i="2"/>
  <c r="M404" i="2"/>
  <c r="V134" i="2"/>
  <c r="V136" i="2"/>
  <c r="L419" i="2"/>
  <c r="U134" i="2"/>
  <c r="L406" i="2"/>
  <c r="L405" i="2"/>
  <c r="S134" i="2"/>
  <c r="L404" i="2"/>
  <c r="K407" i="2"/>
  <c r="K408" i="2"/>
  <c r="K406" i="2"/>
  <c r="P134" i="2"/>
  <c r="K405" i="2"/>
  <c r="K404" i="2"/>
  <c r="N134" i="2"/>
  <c r="J407" i="2"/>
  <c r="J408" i="2"/>
  <c r="M134" i="2"/>
  <c r="J406" i="2"/>
  <c r="L134" i="2"/>
  <c r="J405" i="2"/>
  <c r="K134" i="2"/>
  <c r="J404" i="2"/>
  <c r="J134" i="2"/>
  <c r="I407" i="2"/>
  <c r="I408" i="2"/>
  <c r="I134" i="2"/>
  <c r="I406" i="2"/>
  <c r="I405" i="2"/>
  <c r="G134" i="2"/>
  <c r="G136" i="2"/>
  <c r="I416" i="2"/>
  <c r="H407" i="2"/>
  <c r="H406" i="2"/>
  <c r="D134" i="2"/>
  <c r="H405" i="2"/>
  <c r="H404" i="2"/>
  <c r="B134" i="2"/>
  <c r="G407" i="2"/>
  <c r="G408" i="2"/>
  <c r="N698" i="3"/>
  <c r="L691" i="3"/>
  <c r="J681" i="3"/>
  <c r="J683" i="3"/>
  <c r="O627" i="3"/>
  <c r="N692" i="3"/>
  <c r="N693" i="3"/>
  <c r="N694" i="3"/>
  <c r="L684" i="3"/>
  <c r="H470" i="3"/>
  <c r="G471" i="3"/>
  <c r="F472" i="3"/>
  <c r="E473" i="3"/>
  <c r="E544" i="3"/>
  <c r="M551" i="3"/>
  <c r="B551" i="3"/>
  <c r="K459" i="3"/>
  <c r="G466" i="3"/>
  <c r="C483" i="3"/>
  <c r="C551" i="3"/>
  <c r="C553" i="3"/>
  <c r="N499" i="3"/>
  <c r="E530" i="3"/>
  <c r="M470" i="3"/>
  <c r="L471" i="3"/>
  <c r="K472" i="3"/>
  <c r="J473" i="3"/>
  <c r="E466" i="3"/>
  <c r="M483" i="3"/>
  <c r="I491" i="3"/>
  <c r="E499" i="3"/>
  <c r="F466" i="3"/>
  <c r="B483" i="3"/>
  <c r="C485" i="3"/>
  <c r="L459" i="3"/>
  <c r="N513" i="3"/>
  <c r="B491" i="3"/>
  <c r="B530" i="3"/>
  <c r="J544" i="3"/>
  <c r="K466" i="3"/>
  <c r="G483" i="3"/>
  <c r="C491" i="3"/>
  <c r="C530" i="3"/>
  <c r="K544" i="3"/>
  <c r="D459" i="3"/>
  <c r="L466" i="3"/>
  <c r="H483" i="3"/>
  <c r="D491" i="3"/>
  <c r="M342" i="3"/>
  <c r="M360" i="3"/>
  <c r="M348" i="3"/>
  <c r="M366" i="3"/>
  <c r="O383" i="3"/>
  <c r="E384" i="3"/>
  <c r="K378" i="3"/>
  <c r="F402" i="3"/>
  <c r="O401" i="3"/>
  <c r="K384" i="3"/>
  <c r="M384" i="3"/>
  <c r="K372" i="3"/>
  <c r="B402" i="3"/>
  <c r="N402" i="3"/>
  <c r="J378" i="3"/>
  <c r="J366" i="3"/>
  <c r="H396" i="3"/>
  <c r="F384" i="3"/>
  <c r="I396" i="3"/>
  <c r="O359" i="3"/>
  <c r="J372" i="3"/>
  <c r="F396" i="3"/>
  <c r="J360" i="3"/>
  <c r="F378" i="3"/>
  <c r="O377" i="3"/>
  <c r="B384" i="3"/>
  <c r="N384" i="3"/>
  <c r="D578" i="3"/>
  <c r="C579" i="3"/>
  <c r="B580" i="3"/>
  <c r="N580" i="3"/>
  <c r="M581" i="3"/>
  <c r="H578" i="3"/>
  <c r="G579" i="3"/>
  <c r="F580" i="3"/>
  <c r="E581" i="3"/>
  <c r="E580" i="3"/>
  <c r="L579" i="3"/>
  <c r="K580" i="3"/>
  <c r="J581" i="3"/>
  <c r="I578" i="3"/>
  <c r="H579" i="3"/>
  <c r="G580" i="3"/>
  <c r="F581" i="3"/>
  <c r="G578" i="3"/>
  <c r="B578" i="3"/>
  <c r="K594" i="3"/>
  <c r="K578" i="3"/>
  <c r="J595" i="3"/>
  <c r="I596" i="3"/>
  <c r="H597" i="3"/>
  <c r="O597" i="3"/>
  <c r="F579" i="3"/>
  <c r="K474" i="3"/>
  <c r="J507" i="3"/>
  <c r="I459" i="3"/>
  <c r="G459" i="3"/>
  <c r="D466" i="3"/>
  <c r="F483" i="3"/>
  <c r="C503" i="3"/>
  <c r="C510" i="3"/>
  <c r="C505" i="3"/>
  <c r="C512" i="3"/>
  <c r="L513" i="3"/>
  <c r="D503" i="3"/>
  <c r="D510" i="3"/>
  <c r="D505" i="3"/>
  <c r="D512" i="3"/>
  <c r="J530" i="3"/>
  <c r="N551" i="3"/>
  <c r="N615" i="3"/>
  <c r="M505" i="3"/>
  <c r="C511" i="3"/>
  <c r="N512" i="3"/>
  <c r="N520" i="3"/>
  <c r="J459" i="3"/>
  <c r="N491" i="3"/>
  <c r="M491" i="3"/>
  <c r="E503" i="3"/>
  <c r="E510" i="3"/>
  <c r="E505" i="3"/>
  <c r="E512" i="3"/>
  <c r="E535" i="3"/>
  <c r="F544" i="3"/>
  <c r="N511" i="3"/>
  <c r="N534" i="3"/>
  <c r="M506" i="3"/>
  <c r="M513" i="3"/>
  <c r="D511" i="3"/>
  <c r="I470" i="3"/>
  <c r="F503" i="3"/>
  <c r="F510" i="3"/>
  <c r="N530" i="3"/>
  <c r="C513" i="3"/>
  <c r="M459" i="3"/>
  <c r="H466" i="3"/>
  <c r="H639" i="3"/>
  <c r="J483" i="3"/>
  <c r="E491" i="3"/>
  <c r="E493" i="3"/>
  <c r="G503" i="3"/>
  <c r="G510" i="3"/>
  <c r="G505" i="3"/>
  <c r="G512" i="3"/>
  <c r="D530" i="3"/>
  <c r="D452" i="3"/>
  <c r="D531" i="3"/>
  <c r="B459" i="3"/>
  <c r="N459" i="3"/>
  <c r="I466" i="3"/>
  <c r="I474" i="3"/>
  <c r="K483" i="3"/>
  <c r="I483" i="3"/>
  <c r="F491" i="3"/>
  <c r="M499" i="3"/>
  <c r="N501" i="3"/>
  <c r="K499" i="3"/>
  <c r="K500" i="3"/>
  <c r="B504" i="3"/>
  <c r="B511" i="3"/>
  <c r="L544" i="3"/>
  <c r="G551" i="3"/>
  <c r="G617" i="3"/>
  <c r="F551" i="3"/>
  <c r="E551" i="3"/>
  <c r="E576" i="3"/>
  <c r="I576" i="3"/>
  <c r="H510" i="3"/>
  <c r="F512" i="3"/>
  <c r="C459" i="3"/>
  <c r="J466" i="3"/>
  <c r="J640" i="3"/>
  <c r="L483" i="3"/>
  <c r="M485" i="3"/>
  <c r="G491" i="3"/>
  <c r="G493" i="3"/>
  <c r="B506" i="3"/>
  <c r="B513" i="3"/>
  <c r="F530" i="3"/>
  <c r="H551" i="3"/>
  <c r="H553" i="3"/>
  <c r="I503" i="3"/>
  <c r="I507" i="3"/>
  <c r="I508" i="3"/>
  <c r="L503" i="3"/>
  <c r="J510" i="3"/>
  <c r="I511" i="3"/>
  <c r="H512" i="3"/>
  <c r="H535" i="3"/>
  <c r="G513" i="3"/>
  <c r="E504" i="3"/>
  <c r="E511" i="3"/>
  <c r="D506" i="3"/>
  <c r="D513" i="3"/>
  <c r="N544" i="3"/>
  <c r="M544" i="3"/>
  <c r="L504" i="3"/>
  <c r="L511" i="3"/>
  <c r="K470" i="3"/>
  <c r="K510" i="3"/>
  <c r="K518" i="3"/>
  <c r="J452" i="3"/>
  <c r="J453" i="3"/>
  <c r="I472" i="3"/>
  <c r="I512" i="3"/>
  <c r="I520" i="3"/>
  <c r="H473" i="3"/>
  <c r="H513" i="3"/>
  <c r="H536" i="3"/>
  <c r="F459" i="3"/>
  <c r="N483" i="3"/>
  <c r="N485" i="3"/>
  <c r="J491" i="3"/>
  <c r="F504" i="3"/>
  <c r="E506" i="3"/>
  <c r="E513" i="3"/>
  <c r="I530" i="3"/>
  <c r="I531" i="3"/>
  <c r="D544" i="3"/>
  <c r="L452" i="3"/>
  <c r="L560" i="3"/>
  <c r="K511" i="3"/>
  <c r="K519" i="3"/>
  <c r="J512" i="3"/>
  <c r="J535" i="3"/>
  <c r="I513" i="3"/>
  <c r="I536" i="3"/>
  <c r="B466" i="3"/>
  <c r="D483" i="3"/>
  <c r="K491" i="3"/>
  <c r="K493" i="3"/>
  <c r="F499" i="3"/>
  <c r="G504" i="3"/>
  <c r="G511" i="3"/>
  <c r="F506" i="3"/>
  <c r="F513" i="3"/>
  <c r="H459" i="3"/>
  <c r="C466" i="3"/>
  <c r="D468" i="3"/>
  <c r="N466" i="3"/>
  <c r="M466" i="3"/>
  <c r="N468" i="3"/>
  <c r="O466" i="3"/>
  <c r="E483" i="3"/>
  <c r="E452" i="3"/>
  <c r="E484" i="3"/>
  <c r="G499" i="3"/>
  <c r="B503" i="3"/>
  <c r="B505" i="3"/>
  <c r="B512" i="3"/>
  <c r="E418" i="3"/>
  <c r="H419" i="3"/>
  <c r="H619" i="3"/>
  <c r="C416" i="3"/>
  <c r="K419" i="3"/>
  <c r="F416" i="3"/>
  <c r="J410" i="3"/>
  <c r="G407" i="3"/>
  <c r="G408" i="3"/>
  <c r="J407" i="3"/>
  <c r="J408" i="3"/>
  <c r="M407" i="3"/>
  <c r="M408" i="3"/>
  <c r="J411" i="3"/>
  <c r="M411" i="3"/>
  <c r="E396" i="3"/>
  <c r="B407" i="3"/>
  <c r="B408" i="3"/>
  <c r="C411" i="3"/>
  <c r="D426" i="3"/>
  <c r="H439" i="3"/>
  <c r="O439" i="3"/>
  <c r="N416" i="3"/>
  <c r="K417" i="3"/>
  <c r="L416" i="3"/>
  <c r="H360" i="3"/>
  <c r="O366" i="3"/>
  <c r="J384" i="3"/>
  <c r="L402" i="3"/>
  <c r="D405" i="3"/>
  <c r="C407" i="3"/>
  <c r="C408" i="3"/>
  <c r="D411" i="3"/>
  <c r="M432" i="3"/>
  <c r="I439" i="3"/>
  <c r="K405" i="3"/>
  <c r="N407" i="3"/>
  <c r="N408" i="3"/>
  <c r="G413" i="3"/>
  <c r="G414" i="3"/>
  <c r="J413" i="3"/>
  <c r="J414" i="3"/>
  <c r="M413" i="3"/>
  <c r="M414" i="3"/>
  <c r="G396" i="3"/>
  <c r="M402" i="3"/>
  <c r="E405" i="3"/>
  <c r="D407" i="3"/>
  <c r="E411" i="3"/>
  <c r="D413" i="3"/>
  <c r="D414" i="3"/>
  <c r="F426" i="3"/>
  <c r="B432" i="3"/>
  <c r="N432" i="3"/>
  <c r="J439" i="3"/>
  <c r="N417" i="3"/>
  <c r="E407" i="3"/>
  <c r="E408" i="3"/>
  <c r="F411" i="3"/>
  <c r="F417" i="3"/>
  <c r="C432" i="3"/>
  <c r="K439" i="3"/>
  <c r="F407" i="3"/>
  <c r="F408" i="3"/>
  <c r="K407" i="3"/>
  <c r="K408" i="3"/>
  <c r="I404" i="3"/>
  <c r="L404" i="3"/>
  <c r="H412" i="3"/>
  <c r="K412" i="3"/>
  <c r="O342" i="3"/>
  <c r="L366" i="3"/>
  <c r="B396" i="3"/>
  <c r="N396" i="3"/>
  <c r="J396" i="3"/>
  <c r="D402" i="3"/>
  <c r="B404" i="3"/>
  <c r="B406" i="3"/>
  <c r="B410" i="3"/>
  <c r="I426" i="3"/>
  <c r="E432" i="3"/>
  <c r="K411" i="3"/>
  <c r="I417" i="3"/>
  <c r="L417" i="3"/>
  <c r="L354" i="3"/>
  <c r="M378" i="3"/>
  <c r="O378" i="3"/>
  <c r="K396" i="3"/>
  <c r="E402" i="3"/>
  <c r="C404" i="3"/>
  <c r="C406" i="3"/>
  <c r="C410" i="3"/>
  <c r="C418" i="3"/>
  <c r="J426" i="3"/>
  <c r="F432" i="3"/>
  <c r="B439" i="3"/>
  <c r="N439" i="3"/>
  <c r="L396" i="3"/>
  <c r="D404" i="3"/>
  <c r="D406" i="3"/>
  <c r="D410" i="3"/>
  <c r="D412" i="3"/>
  <c r="D418" i="3"/>
  <c r="C439" i="3"/>
  <c r="H407" i="3"/>
  <c r="H408" i="3"/>
  <c r="O408" i="3"/>
  <c r="L407" i="3"/>
  <c r="L408" i="3"/>
  <c r="I411" i="3"/>
  <c r="L411" i="3"/>
  <c r="O353" i="3"/>
  <c r="L360" i="3"/>
  <c r="O365" i="3"/>
  <c r="L384" i="3"/>
  <c r="E414" i="3"/>
  <c r="E404" i="3"/>
  <c r="E406" i="3"/>
  <c r="E410" i="3"/>
  <c r="E412" i="3"/>
  <c r="L426" i="3"/>
  <c r="H432" i="3"/>
  <c r="O432" i="3"/>
  <c r="D439" i="3"/>
  <c r="I419" i="3"/>
  <c r="I620" i="3"/>
  <c r="J416" i="3"/>
  <c r="M404" i="3"/>
  <c r="L372" i="3"/>
  <c r="F404" i="3"/>
  <c r="F406" i="3"/>
  <c r="F410" i="3"/>
  <c r="F412" i="3"/>
  <c r="F418" i="3"/>
  <c r="M426" i="3"/>
  <c r="I432" i="3"/>
  <c r="H411" i="3"/>
  <c r="O371" i="3"/>
  <c r="C396" i="3"/>
  <c r="O395" i="3"/>
  <c r="G404" i="3"/>
  <c r="G406" i="3"/>
  <c r="G410" i="3"/>
  <c r="G412" i="3"/>
  <c r="J432" i="3"/>
  <c r="F439" i="3"/>
  <c r="M406" i="3"/>
  <c r="M410" i="3"/>
  <c r="L378" i="3"/>
  <c r="O389" i="3"/>
  <c r="J402" i="3"/>
  <c r="B405" i="3"/>
  <c r="B411" i="3"/>
  <c r="K432" i="3"/>
  <c r="G439" i="3"/>
  <c r="K619" i="3"/>
  <c r="K420" i="3"/>
  <c r="O348" i="3"/>
  <c r="N510" i="3"/>
  <c r="M511" i="3"/>
  <c r="L512" i="3"/>
  <c r="K513" i="3"/>
  <c r="D640" i="3"/>
  <c r="D639" i="3"/>
  <c r="G485" i="3"/>
  <c r="O360" i="3"/>
  <c r="N519" i="3"/>
  <c r="L536" i="3"/>
  <c r="L521" i="3"/>
  <c r="E640" i="3"/>
  <c r="E639" i="3"/>
  <c r="E468" i="3"/>
  <c r="I500" i="3"/>
  <c r="C534" i="3"/>
  <c r="C519" i="3"/>
  <c r="N535" i="3"/>
  <c r="F640" i="3"/>
  <c r="F639" i="3"/>
  <c r="F468" i="3"/>
  <c r="O483" i="3"/>
  <c r="H485" i="3"/>
  <c r="C493" i="3"/>
  <c r="N493" i="3"/>
  <c r="O491" i="3"/>
  <c r="D534" i="3"/>
  <c r="D519" i="3"/>
  <c r="N536" i="3"/>
  <c r="N521" i="3"/>
  <c r="G640" i="3"/>
  <c r="G639" i="3"/>
  <c r="G468" i="3"/>
  <c r="D493" i="3"/>
  <c r="C521" i="3"/>
  <c r="C536" i="3"/>
  <c r="K475" i="3"/>
  <c r="H468" i="3"/>
  <c r="J485" i="3"/>
  <c r="I640" i="3"/>
  <c r="I639" i="3"/>
  <c r="I468" i="3"/>
  <c r="I467" i="3"/>
  <c r="K484" i="3"/>
  <c r="I485" i="3"/>
  <c r="I484" i="3"/>
  <c r="O413" i="3"/>
  <c r="H414" i="3"/>
  <c r="O414" i="3"/>
  <c r="H518" i="3"/>
  <c r="H533" i="3"/>
  <c r="F520" i="3"/>
  <c r="F535" i="3"/>
  <c r="J468" i="3"/>
  <c r="I638" i="3"/>
  <c r="I560" i="3"/>
  <c r="O372" i="3"/>
  <c r="J533" i="3"/>
  <c r="J518" i="3"/>
  <c r="I534" i="3"/>
  <c r="I519" i="3"/>
  <c r="H520" i="3"/>
  <c r="G536" i="3"/>
  <c r="G521" i="3"/>
  <c r="L640" i="3"/>
  <c r="L639" i="3"/>
  <c r="L468" i="3"/>
  <c r="J633" i="3"/>
  <c r="J474" i="3"/>
  <c r="K476" i="3"/>
  <c r="I535" i="3"/>
  <c r="H521" i="3"/>
  <c r="D485" i="3"/>
  <c r="M510" i="3"/>
  <c r="K512" i="3"/>
  <c r="J513" i="3"/>
  <c r="M640" i="3"/>
  <c r="M639" i="3"/>
  <c r="H402" i="3"/>
  <c r="I412" i="3"/>
  <c r="G445" i="3"/>
  <c r="M452" i="3"/>
  <c r="K467" i="3"/>
  <c r="H511" i="3"/>
  <c r="N624" i="3"/>
  <c r="N553" i="3"/>
  <c r="N617" i="3"/>
  <c r="N576" i="3"/>
  <c r="H507" i="3"/>
  <c r="K507" i="3"/>
  <c r="K508" i="3"/>
  <c r="D396" i="3"/>
  <c r="N419" i="3"/>
  <c r="E426" i="3"/>
  <c r="H445" i="3"/>
  <c r="B452" i="3"/>
  <c r="N452" i="3"/>
  <c r="N531" i="3"/>
  <c r="D499" i="3"/>
  <c r="E501" i="3"/>
  <c r="D553" i="3"/>
  <c r="D617" i="3"/>
  <c r="D576" i="3"/>
  <c r="D624" i="3"/>
  <c r="D615" i="3"/>
  <c r="H404" i="3"/>
  <c r="I445" i="3"/>
  <c r="C452" i="3"/>
  <c r="C531" i="3"/>
  <c r="J471" i="3"/>
  <c r="J511" i="3"/>
  <c r="H530" i="3"/>
  <c r="K402" i="3"/>
  <c r="D408" i="3"/>
  <c r="L412" i="3"/>
  <c r="G426" i="3"/>
  <c r="L432" i="3"/>
  <c r="E439" i="3"/>
  <c r="J445" i="3"/>
  <c r="D484" i="3"/>
  <c r="L470" i="3"/>
  <c r="J578" i="3"/>
  <c r="I579" i="3"/>
  <c r="H580" i="3"/>
  <c r="J404" i="3"/>
  <c r="I405" i="3"/>
  <c r="N411" i="3"/>
  <c r="H426" i="3"/>
  <c r="O431" i="3"/>
  <c r="K445" i="3"/>
  <c r="E633" i="3"/>
  <c r="I617" i="3"/>
  <c r="I624" i="3"/>
  <c r="I615" i="3"/>
  <c r="I553" i="3"/>
  <c r="I552" i="3"/>
  <c r="J579" i="3"/>
  <c r="I580" i="3"/>
  <c r="H581" i="3"/>
  <c r="H384" i="3"/>
  <c r="O384" i="3"/>
  <c r="K404" i="3"/>
  <c r="J405" i="3"/>
  <c r="L445" i="3"/>
  <c r="F452" i="3"/>
  <c r="F633" i="3"/>
  <c r="H499" i="3"/>
  <c r="I501" i="3"/>
  <c r="K530" i="3"/>
  <c r="K531" i="3"/>
  <c r="H617" i="3"/>
  <c r="L578" i="3"/>
  <c r="K579" i="3"/>
  <c r="J580" i="3"/>
  <c r="H354" i="3"/>
  <c r="O354" i="3"/>
  <c r="J406" i="3"/>
  <c r="I407" i="3"/>
  <c r="I408" i="3"/>
  <c r="O444" i="3"/>
  <c r="M445" i="3"/>
  <c r="G452" i="3"/>
  <c r="G467" i="3"/>
  <c r="L530" i="3"/>
  <c r="K652" i="3"/>
  <c r="J653" i="3"/>
  <c r="C402" i="3"/>
  <c r="L405" i="3"/>
  <c r="D432" i="3"/>
  <c r="B445" i="3"/>
  <c r="N445" i="3"/>
  <c r="H452" i="3"/>
  <c r="I453" i="3"/>
  <c r="L491" i="3"/>
  <c r="I493" i="3"/>
  <c r="I492" i="3"/>
  <c r="J499" i="3"/>
  <c r="J551" i="3"/>
  <c r="K560" i="3"/>
  <c r="N404" i="3"/>
  <c r="C445" i="3"/>
  <c r="G544" i="3"/>
  <c r="K551" i="3"/>
  <c r="C578" i="3"/>
  <c r="B579" i="3"/>
  <c r="N579" i="3"/>
  <c r="M580" i="3"/>
  <c r="L581" i="3"/>
  <c r="L680" i="3"/>
  <c r="K681" i="3"/>
  <c r="K683" i="3"/>
  <c r="M418" i="3"/>
  <c r="N405" i="3"/>
  <c r="D445" i="3"/>
  <c r="L499" i="3"/>
  <c r="H544" i="3"/>
  <c r="L551" i="3"/>
  <c r="M576" i="3"/>
  <c r="G633" i="3"/>
  <c r="M396" i="3"/>
  <c r="O396" i="3"/>
  <c r="B426" i="3"/>
  <c r="N426" i="3"/>
  <c r="G432" i="3"/>
  <c r="E445" i="3"/>
  <c r="K638" i="3"/>
  <c r="K633" i="3"/>
  <c r="K640" i="3"/>
  <c r="K639" i="3"/>
  <c r="M624" i="3"/>
  <c r="M615" i="3"/>
  <c r="M552" i="3"/>
  <c r="M617" i="3"/>
  <c r="E578" i="3"/>
  <c r="D579" i="3"/>
  <c r="C580" i="3"/>
  <c r="B581" i="3"/>
  <c r="N581" i="3"/>
  <c r="N507" i="3"/>
  <c r="O623" i="3"/>
  <c r="H630" i="3"/>
  <c r="O630" i="3"/>
  <c r="F445" i="3"/>
  <c r="B499" i="3"/>
  <c r="B624" i="3"/>
  <c r="B615" i="3"/>
  <c r="B617" i="3"/>
  <c r="B576" i="3"/>
  <c r="F578" i="3"/>
  <c r="I633" i="3"/>
  <c r="N699" i="3"/>
  <c r="O559" i="3"/>
  <c r="C615" i="3"/>
  <c r="C624" i="3"/>
  <c r="G581" i="3"/>
  <c r="M688" i="3"/>
  <c r="I581" i="3"/>
  <c r="C576" i="3"/>
  <c r="C617" i="3"/>
  <c r="I653" i="3"/>
  <c r="O629" i="3"/>
  <c r="J533" i="2"/>
  <c r="J518" i="2"/>
  <c r="I534" i="2"/>
  <c r="I519" i="2"/>
  <c r="H535" i="2"/>
  <c r="H520" i="2"/>
  <c r="G536" i="2"/>
  <c r="G521" i="2"/>
  <c r="J485" i="2"/>
  <c r="F493" i="2"/>
  <c r="F492" i="2"/>
  <c r="K533" i="2"/>
  <c r="K518" i="2"/>
  <c r="J534" i="2"/>
  <c r="J519" i="2"/>
  <c r="I535" i="2"/>
  <c r="I520" i="2"/>
  <c r="H536" i="2"/>
  <c r="H521" i="2"/>
  <c r="C640" i="2"/>
  <c r="C639" i="2"/>
  <c r="C468" i="2"/>
  <c r="N640" i="2"/>
  <c r="N639" i="2"/>
  <c r="N468" i="2"/>
  <c r="K485" i="2"/>
  <c r="G492" i="2"/>
  <c r="G493" i="2"/>
  <c r="H519" i="2"/>
  <c r="H534" i="2"/>
  <c r="G520" i="2"/>
  <c r="G535" i="2"/>
  <c r="M640" i="2"/>
  <c r="M639" i="2"/>
  <c r="M468" i="2"/>
  <c r="L510" i="2"/>
  <c r="K511" i="2"/>
  <c r="J512" i="2"/>
  <c r="I513" i="2"/>
  <c r="D640" i="2"/>
  <c r="D639" i="2"/>
  <c r="D468" i="2"/>
  <c r="L485" i="2"/>
  <c r="H493" i="2"/>
  <c r="O491" i="2"/>
  <c r="H492" i="2"/>
  <c r="I638" i="2"/>
  <c r="I560" i="2"/>
  <c r="I474" i="2"/>
  <c r="I453" i="2"/>
  <c r="F521" i="2"/>
  <c r="F536" i="2"/>
  <c r="I485" i="2"/>
  <c r="I484" i="2"/>
  <c r="E493" i="2"/>
  <c r="N419" i="2"/>
  <c r="N417" i="2"/>
  <c r="O507" i="2"/>
  <c r="H508" i="2"/>
  <c r="M510" i="2"/>
  <c r="L511" i="2"/>
  <c r="K512" i="2"/>
  <c r="J536" i="2"/>
  <c r="J521" i="2"/>
  <c r="E640" i="2"/>
  <c r="E639" i="2"/>
  <c r="E468" i="2"/>
  <c r="M485" i="2"/>
  <c r="I493" i="2"/>
  <c r="I492" i="2"/>
  <c r="E501" i="2"/>
  <c r="D501" i="2"/>
  <c r="O384" i="2"/>
  <c r="B533" i="2"/>
  <c r="B518" i="2"/>
  <c r="N533" i="2"/>
  <c r="N518" i="2"/>
  <c r="M534" i="2"/>
  <c r="M519" i="2"/>
  <c r="L535" i="2"/>
  <c r="L520" i="2"/>
  <c r="K536" i="2"/>
  <c r="K521" i="2"/>
  <c r="F640" i="2"/>
  <c r="F639" i="2"/>
  <c r="F468" i="2"/>
  <c r="F467" i="2"/>
  <c r="J493" i="2"/>
  <c r="F500" i="2"/>
  <c r="F501" i="2"/>
  <c r="C533" i="2"/>
  <c r="C518" i="2"/>
  <c r="B534" i="2"/>
  <c r="B519" i="2"/>
  <c r="N534" i="2"/>
  <c r="N519" i="2"/>
  <c r="M535" i="2"/>
  <c r="M520" i="2"/>
  <c r="L536" i="2"/>
  <c r="L521" i="2"/>
  <c r="G640" i="2"/>
  <c r="G639" i="2"/>
  <c r="G467" i="2"/>
  <c r="G468" i="2"/>
  <c r="C485" i="2"/>
  <c r="N485" i="2"/>
  <c r="K493" i="2"/>
  <c r="K452" i="2"/>
  <c r="K492" i="2"/>
  <c r="H619" i="2"/>
  <c r="H620" i="2"/>
  <c r="H420" i="2"/>
  <c r="O342" i="2"/>
  <c r="O396" i="2"/>
  <c r="D533" i="2"/>
  <c r="D518" i="2"/>
  <c r="C534" i="2"/>
  <c r="C519" i="2"/>
  <c r="B535" i="2"/>
  <c r="B520" i="2"/>
  <c r="N535" i="2"/>
  <c r="N520" i="2"/>
  <c r="M536" i="2"/>
  <c r="M521" i="2"/>
  <c r="H640" i="2"/>
  <c r="H639" i="2"/>
  <c r="H638" i="2"/>
  <c r="H641" i="2"/>
  <c r="O466" i="2"/>
  <c r="H468" i="2"/>
  <c r="H467" i="2"/>
  <c r="D485" i="2"/>
  <c r="L493" i="2"/>
  <c r="H408" i="2"/>
  <c r="O408" i="2"/>
  <c r="O407" i="2"/>
  <c r="O413" i="2"/>
  <c r="H414" i="2"/>
  <c r="O414" i="2"/>
  <c r="L507" i="2"/>
  <c r="E533" i="2"/>
  <c r="E518" i="2"/>
  <c r="D534" i="2"/>
  <c r="D519" i="2"/>
  <c r="C535" i="2"/>
  <c r="C520" i="2"/>
  <c r="B536" i="2"/>
  <c r="B521" i="2"/>
  <c r="N536" i="2"/>
  <c r="N521" i="2"/>
  <c r="I640" i="2"/>
  <c r="I639" i="2"/>
  <c r="I641" i="2"/>
  <c r="I468" i="2"/>
  <c r="I467" i="2"/>
  <c r="E485" i="2"/>
  <c r="M493" i="2"/>
  <c r="M452" i="2"/>
  <c r="M492" i="2"/>
  <c r="H499" i="2"/>
  <c r="I501" i="2"/>
  <c r="I500" i="2"/>
  <c r="K620" i="2"/>
  <c r="K619" i="2"/>
  <c r="K420" i="2"/>
  <c r="F638" i="2"/>
  <c r="F560" i="2"/>
  <c r="F474" i="2"/>
  <c r="E519" i="2"/>
  <c r="E534" i="2"/>
  <c r="D520" i="2"/>
  <c r="D535" i="2"/>
  <c r="C521" i="2"/>
  <c r="C536" i="2"/>
  <c r="J640" i="2"/>
  <c r="J639" i="2"/>
  <c r="J468" i="2"/>
  <c r="F485" i="2"/>
  <c r="F484" i="2"/>
  <c r="L620" i="2"/>
  <c r="L619" i="2"/>
  <c r="L420" i="2"/>
  <c r="G638" i="2"/>
  <c r="G453" i="2"/>
  <c r="G474" i="2"/>
  <c r="F519" i="2"/>
  <c r="F534" i="2"/>
  <c r="E520" i="2"/>
  <c r="E535" i="2"/>
  <c r="D521" i="2"/>
  <c r="D536" i="2"/>
  <c r="K640" i="2"/>
  <c r="K639" i="2"/>
  <c r="K468" i="2"/>
  <c r="K467" i="2"/>
  <c r="C493" i="2"/>
  <c r="N493" i="2"/>
  <c r="K501" i="2"/>
  <c r="H633" i="2"/>
  <c r="H453" i="2"/>
  <c r="H474" i="2"/>
  <c r="G534" i="2"/>
  <c r="G519" i="2"/>
  <c r="F535" i="2"/>
  <c r="F520" i="2"/>
  <c r="E536" i="2"/>
  <c r="E521" i="2"/>
  <c r="L640" i="2"/>
  <c r="L639" i="2"/>
  <c r="L468" i="2"/>
  <c r="O483" i="2"/>
  <c r="H485" i="2"/>
  <c r="H484" i="2"/>
  <c r="G485" i="2"/>
  <c r="G484" i="2"/>
  <c r="D493" i="2"/>
  <c r="K136" i="2"/>
  <c r="J416" i="2"/>
  <c r="W136" i="2"/>
  <c r="M416" i="2"/>
  <c r="L136" i="2"/>
  <c r="J417" i="2"/>
  <c r="X136" i="2"/>
  <c r="M417" i="2"/>
  <c r="M136" i="2"/>
  <c r="J418" i="2"/>
  <c r="Y136" i="2"/>
  <c r="M418" i="2"/>
  <c r="J507" i="2"/>
  <c r="N405" i="2"/>
  <c r="L407" i="2"/>
  <c r="L408" i="2"/>
  <c r="O425" i="2"/>
  <c r="D445" i="2"/>
  <c r="J452" i="2"/>
  <c r="J492" i="2"/>
  <c r="F470" i="2"/>
  <c r="F510" i="2"/>
  <c r="G499" i="2"/>
  <c r="G531" i="2"/>
  <c r="O530" i="2"/>
  <c r="G552" i="2"/>
  <c r="G617" i="2"/>
  <c r="G624" i="2"/>
  <c r="G615" i="2"/>
  <c r="G553" i="2"/>
  <c r="H617" i="2"/>
  <c r="J560" i="2"/>
  <c r="S136" i="2"/>
  <c r="L416" i="2"/>
  <c r="B136" i="2"/>
  <c r="G419" i="2"/>
  <c r="N136" i="2"/>
  <c r="J419" i="2"/>
  <c r="Z136" i="2"/>
  <c r="M419" i="2"/>
  <c r="O419" i="2"/>
  <c r="O383" i="2"/>
  <c r="O395" i="2"/>
  <c r="D414" i="2"/>
  <c r="B426" i="2"/>
  <c r="G432" i="2"/>
  <c r="L439" i="2"/>
  <c r="E445" i="2"/>
  <c r="K500" i="2"/>
  <c r="G470" i="2"/>
  <c r="G510" i="2"/>
  <c r="B578" i="2"/>
  <c r="L661" i="2"/>
  <c r="L663" i="2"/>
  <c r="M660" i="2"/>
  <c r="N407" i="2"/>
  <c r="N408" i="2"/>
  <c r="I411" i="2"/>
  <c r="H412" i="2"/>
  <c r="E414" i="2"/>
  <c r="C426" i="2"/>
  <c r="H432" i="2"/>
  <c r="O432" i="2"/>
  <c r="O623" i="2"/>
  <c r="H630" i="2"/>
  <c r="O630" i="2"/>
  <c r="F445" i="2"/>
  <c r="L452" i="2"/>
  <c r="L552" i="2"/>
  <c r="H470" i="2"/>
  <c r="H510" i="2"/>
  <c r="I531" i="2"/>
  <c r="I617" i="2"/>
  <c r="I576" i="2"/>
  <c r="I624" i="2"/>
  <c r="I615" i="2"/>
  <c r="I553" i="2"/>
  <c r="I552" i="2"/>
  <c r="C578" i="2"/>
  <c r="B579" i="2"/>
  <c r="O597" i="2"/>
  <c r="D136" i="2"/>
  <c r="H417" i="2"/>
  <c r="P136" i="2"/>
  <c r="K417" i="2"/>
  <c r="H402" i="2"/>
  <c r="O402" i="2"/>
  <c r="G445" i="2"/>
  <c r="M467" i="2"/>
  <c r="I470" i="2"/>
  <c r="I510" i="2"/>
  <c r="J501" i="2"/>
  <c r="J500" i="2"/>
  <c r="J531" i="2"/>
  <c r="J617" i="2"/>
  <c r="J576" i="2"/>
  <c r="J624" i="2"/>
  <c r="J615" i="2"/>
  <c r="J553" i="2"/>
  <c r="J552" i="2"/>
  <c r="D578" i="2"/>
  <c r="C579" i="2"/>
  <c r="B580" i="2"/>
  <c r="N580" i="2"/>
  <c r="M581" i="2"/>
  <c r="M633" i="2"/>
  <c r="M665" i="2"/>
  <c r="M667" i="2"/>
  <c r="N664" i="2"/>
  <c r="N665" i="2"/>
  <c r="K507" i="2"/>
  <c r="K508" i="2"/>
  <c r="H360" i="2"/>
  <c r="O360" i="2"/>
  <c r="O365" i="2"/>
  <c r="B620" i="2"/>
  <c r="B619" i="2"/>
  <c r="E426" i="2"/>
  <c r="J432" i="2"/>
  <c r="H445" i="2"/>
  <c r="B452" i="2"/>
  <c r="B474" i="2"/>
  <c r="N452" i="2"/>
  <c r="N552" i="2"/>
  <c r="K530" i="2"/>
  <c r="K624" i="2"/>
  <c r="K615" i="2"/>
  <c r="K553" i="2"/>
  <c r="K617" i="2"/>
  <c r="E578" i="2"/>
  <c r="D579" i="2"/>
  <c r="C580" i="2"/>
  <c r="B581" i="2"/>
  <c r="N581" i="2"/>
  <c r="I360" i="2"/>
  <c r="J402" i="2"/>
  <c r="C408" i="2"/>
  <c r="L411" i="2"/>
  <c r="K412" i="2"/>
  <c r="C620" i="2"/>
  <c r="C619" i="2"/>
  <c r="K432" i="2"/>
  <c r="D439" i="2"/>
  <c r="I445" i="2"/>
  <c r="C452" i="2"/>
  <c r="C484" i="2"/>
  <c r="L499" i="2"/>
  <c r="M501" i="2"/>
  <c r="L624" i="2"/>
  <c r="L615" i="2"/>
  <c r="L553" i="2"/>
  <c r="L617" i="2"/>
  <c r="C560" i="2"/>
  <c r="F578" i="2"/>
  <c r="E579" i="2"/>
  <c r="D580" i="2"/>
  <c r="C581" i="2"/>
  <c r="K402" i="2"/>
  <c r="I404" i="2"/>
  <c r="D408" i="2"/>
  <c r="D620" i="2"/>
  <c r="D619" i="2"/>
  <c r="L432" i="2"/>
  <c r="E439" i="2"/>
  <c r="J445" i="2"/>
  <c r="D452" i="2"/>
  <c r="D500" i="2"/>
  <c r="M500" i="2"/>
  <c r="M531" i="2"/>
  <c r="M624" i="2"/>
  <c r="M615" i="2"/>
  <c r="M553" i="2"/>
  <c r="M617" i="2"/>
  <c r="D633" i="2"/>
  <c r="N411" i="2"/>
  <c r="E620" i="2"/>
  <c r="E619" i="2"/>
  <c r="C420" i="2"/>
  <c r="O431" i="2"/>
  <c r="K445" i="2"/>
  <c r="E452" i="2"/>
  <c r="F453" i="2"/>
  <c r="O544" i="2"/>
  <c r="B624" i="2"/>
  <c r="B615" i="2"/>
  <c r="B617" i="2"/>
  <c r="B576" i="2"/>
  <c r="K653" i="2"/>
  <c r="L652" i="2"/>
  <c r="I136" i="2"/>
  <c r="I418" i="2"/>
  <c r="U136" i="2"/>
  <c r="L418" i="2"/>
  <c r="F620" i="2"/>
  <c r="F619" i="2"/>
  <c r="D420" i="2"/>
  <c r="L445" i="2"/>
  <c r="N499" i="2"/>
  <c r="F507" i="2"/>
  <c r="F508" i="2"/>
  <c r="N624" i="2"/>
  <c r="N615" i="2"/>
  <c r="N553" i="2"/>
  <c r="N617" i="2"/>
  <c r="N576" i="2"/>
  <c r="F633" i="2"/>
  <c r="N671" i="2"/>
  <c r="I507" i="2"/>
  <c r="I508" i="2"/>
  <c r="J136" i="2"/>
  <c r="I419" i="2"/>
  <c r="E420" i="2"/>
  <c r="O444" i="2"/>
  <c r="M445" i="2"/>
  <c r="G507" i="2"/>
  <c r="G508" i="2"/>
  <c r="D553" i="2"/>
  <c r="D552" i="2"/>
  <c r="D617" i="2"/>
  <c r="D576" i="2"/>
  <c r="D624" i="2"/>
  <c r="D615" i="2"/>
  <c r="G560" i="2"/>
  <c r="G633" i="2"/>
  <c r="F420" i="2"/>
  <c r="B445" i="2"/>
  <c r="N445" i="2"/>
  <c r="E531" i="2"/>
  <c r="E553" i="2"/>
  <c r="E617" i="2"/>
  <c r="E624" i="2"/>
  <c r="E615" i="2"/>
  <c r="H560" i="2"/>
  <c r="M576" i="2"/>
  <c r="O576" i="2"/>
  <c r="L656" i="2"/>
  <c r="K657" i="2"/>
  <c r="K659" i="2"/>
  <c r="F531" i="2"/>
  <c r="F553" i="2"/>
  <c r="F552" i="2"/>
  <c r="F617" i="2"/>
  <c r="F576" i="2"/>
  <c r="F624" i="2"/>
  <c r="F615" i="2"/>
  <c r="C553" i="2"/>
  <c r="I633" i="2"/>
  <c r="H531" i="2"/>
  <c r="O531" i="2"/>
  <c r="H552" i="2"/>
  <c r="O559" i="2"/>
  <c r="K576" i="2"/>
  <c r="C615" i="2"/>
  <c r="C624" i="2"/>
  <c r="H553" i="2"/>
  <c r="L576" i="2"/>
  <c r="G581" i="2"/>
  <c r="B633" i="2"/>
  <c r="N633" i="2"/>
  <c r="K655" i="2"/>
  <c r="H581" i="2"/>
  <c r="O581" i="2"/>
  <c r="K661" i="2"/>
  <c r="K663" i="2"/>
  <c r="C576" i="2"/>
  <c r="C617" i="2"/>
  <c r="O551" i="2"/>
  <c r="H615" i="2"/>
  <c r="H624" i="2"/>
  <c r="J653" i="2"/>
  <c r="J655" i="2"/>
  <c r="J659" i="2"/>
  <c r="E576" i="2"/>
  <c r="C552" i="2"/>
  <c r="N695" i="3"/>
  <c r="L685" i="3"/>
  <c r="L687" i="3"/>
  <c r="M684" i="3"/>
  <c r="C533" i="3"/>
  <c r="C518" i="3"/>
  <c r="E553" i="3"/>
  <c r="B474" i="3"/>
  <c r="B475" i="3"/>
  <c r="K534" i="3"/>
  <c r="K533" i="3"/>
  <c r="E624" i="3"/>
  <c r="E631" i="3"/>
  <c r="E625" i="3"/>
  <c r="E643" i="3"/>
  <c r="G615" i="3"/>
  <c r="G560" i="3"/>
  <c r="M467" i="3"/>
  <c r="K485" i="3"/>
  <c r="E617" i="3"/>
  <c r="J531" i="3"/>
  <c r="O551" i="3"/>
  <c r="G624" i="3"/>
  <c r="G628" i="3"/>
  <c r="C484" i="3"/>
  <c r="J560" i="3"/>
  <c r="H615" i="3"/>
  <c r="O615" i="3"/>
  <c r="J484" i="3"/>
  <c r="H624" i="3"/>
  <c r="L507" i="3"/>
  <c r="L508" i="3"/>
  <c r="H576" i="3"/>
  <c r="M468" i="3"/>
  <c r="F553" i="3"/>
  <c r="B535" i="3"/>
  <c r="B520" i="3"/>
  <c r="D520" i="3"/>
  <c r="D535" i="3"/>
  <c r="C535" i="3"/>
  <c r="C520" i="3"/>
  <c r="N633" i="3"/>
  <c r="N560" i="3"/>
  <c r="C639" i="3"/>
  <c r="L484" i="3"/>
  <c r="B531" i="3"/>
  <c r="H493" i="3"/>
  <c r="K453" i="3"/>
  <c r="C640" i="3"/>
  <c r="M507" i="3"/>
  <c r="O507" i="3"/>
  <c r="F507" i="3"/>
  <c r="F508" i="3"/>
  <c r="J467" i="3"/>
  <c r="F493" i="3"/>
  <c r="H633" i="3"/>
  <c r="J520" i="3"/>
  <c r="J638" i="3"/>
  <c r="G501" i="3"/>
  <c r="J492" i="3"/>
  <c r="E485" i="3"/>
  <c r="F485" i="3"/>
  <c r="L453" i="3"/>
  <c r="L467" i="3"/>
  <c r="G576" i="3"/>
  <c r="O402" i="3"/>
  <c r="O407" i="3"/>
  <c r="H420" i="3"/>
  <c r="H620" i="3"/>
  <c r="O581" i="3"/>
  <c r="O576" i="3"/>
  <c r="E521" i="3"/>
  <c r="E536" i="3"/>
  <c r="E519" i="3"/>
  <c r="E534" i="3"/>
  <c r="G519" i="3"/>
  <c r="G534" i="3"/>
  <c r="D533" i="3"/>
  <c r="D518" i="3"/>
  <c r="D521" i="3"/>
  <c r="D536" i="3"/>
  <c r="M536" i="3"/>
  <c r="M521" i="3"/>
  <c r="E533" i="3"/>
  <c r="E518" i="3"/>
  <c r="F533" i="3"/>
  <c r="F518" i="3"/>
  <c r="B536" i="3"/>
  <c r="B521" i="3"/>
  <c r="B534" i="3"/>
  <c r="B519" i="3"/>
  <c r="G518" i="3"/>
  <c r="G533" i="3"/>
  <c r="L474" i="3"/>
  <c r="B633" i="3"/>
  <c r="F501" i="3"/>
  <c r="L638" i="3"/>
  <c r="L641" i="3"/>
  <c r="H492" i="3"/>
  <c r="E500" i="3"/>
  <c r="H560" i="3"/>
  <c r="F624" i="3"/>
  <c r="F628" i="3"/>
  <c r="N639" i="3"/>
  <c r="K492" i="3"/>
  <c r="J639" i="3"/>
  <c r="E520" i="3"/>
  <c r="H640" i="3"/>
  <c r="B507" i="3"/>
  <c r="B508" i="3"/>
  <c r="M512" i="3"/>
  <c r="B552" i="3"/>
  <c r="E552" i="3"/>
  <c r="C500" i="3"/>
  <c r="L485" i="3"/>
  <c r="E467" i="3"/>
  <c r="B500" i="3"/>
  <c r="C633" i="3"/>
  <c r="F576" i="3"/>
  <c r="N640" i="3"/>
  <c r="J493" i="3"/>
  <c r="M501" i="3"/>
  <c r="B560" i="3"/>
  <c r="F617" i="3"/>
  <c r="C467" i="3"/>
  <c r="I521" i="3"/>
  <c r="C507" i="3"/>
  <c r="C508" i="3"/>
  <c r="G553" i="3"/>
  <c r="C468" i="3"/>
  <c r="C492" i="3"/>
  <c r="L510" i="3"/>
  <c r="L533" i="3"/>
  <c r="E531" i="3"/>
  <c r="L531" i="3"/>
  <c r="H552" i="3"/>
  <c r="O552" i="3"/>
  <c r="L633" i="3"/>
  <c r="E492" i="3"/>
  <c r="F511" i="3"/>
  <c r="C560" i="3"/>
  <c r="N508" i="3"/>
  <c r="E615" i="3"/>
  <c r="G507" i="3"/>
  <c r="G508" i="3"/>
  <c r="N500" i="3"/>
  <c r="K468" i="3"/>
  <c r="O459" i="3"/>
  <c r="B510" i="3"/>
  <c r="E507" i="3"/>
  <c r="E508" i="3"/>
  <c r="J508" i="3"/>
  <c r="D507" i="3"/>
  <c r="D508" i="3"/>
  <c r="F615" i="3"/>
  <c r="I510" i="3"/>
  <c r="I533" i="3"/>
  <c r="I416" i="3"/>
  <c r="C417" i="3"/>
  <c r="O445" i="3"/>
  <c r="L419" i="3"/>
  <c r="L620" i="3"/>
  <c r="G416" i="3"/>
  <c r="K416" i="3"/>
  <c r="E417" i="3"/>
  <c r="I420" i="3"/>
  <c r="G419" i="3"/>
  <c r="H416" i="3"/>
  <c r="B417" i="3"/>
  <c r="J418" i="3"/>
  <c r="D419" i="3"/>
  <c r="I619" i="3"/>
  <c r="J419" i="3"/>
  <c r="J620" i="3"/>
  <c r="E416" i="3"/>
  <c r="H418" i="3"/>
  <c r="B419" i="3"/>
  <c r="K418" i="3"/>
  <c r="E419" i="3"/>
  <c r="O617" i="3"/>
  <c r="M416" i="3"/>
  <c r="G417" i="3"/>
  <c r="L418" i="3"/>
  <c r="F419" i="3"/>
  <c r="H417" i="3"/>
  <c r="B418" i="3"/>
  <c r="M419" i="3"/>
  <c r="M417" i="3"/>
  <c r="G418" i="3"/>
  <c r="O426" i="3"/>
  <c r="I418" i="3"/>
  <c r="C419" i="3"/>
  <c r="I628" i="3"/>
  <c r="I625" i="3"/>
  <c r="I631" i="3"/>
  <c r="G500" i="3"/>
  <c r="L501" i="3"/>
  <c r="L500" i="3"/>
  <c r="J500" i="3"/>
  <c r="J501" i="3"/>
  <c r="L518" i="3"/>
  <c r="H531" i="3"/>
  <c r="O530" i="3"/>
  <c r="B484" i="3"/>
  <c r="M484" i="3"/>
  <c r="G492" i="3"/>
  <c r="K514" i="3"/>
  <c r="H484" i="3"/>
  <c r="O484" i="3"/>
  <c r="B492" i="3"/>
  <c r="K536" i="3"/>
  <c r="K521" i="3"/>
  <c r="D638" i="3"/>
  <c r="D641" i="3"/>
  <c r="D633" i="3"/>
  <c r="D560" i="3"/>
  <c r="D474" i="3"/>
  <c r="D453" i="3"/>
  <c r="D552" i="3"/>
  <c r="G484" i="3"/>
  <c r="M508" i="3"/>
  <c r="J514" i="3"/>
  <c r="J476" i="3"/>
  <c r="J475" i="3"/>
  <c r="D492" i="3"/>
  <c r="L535" i="3"/>
  <c r="L520" i="3"/>
  <c r="O499" i="3"/>
  <c r="H500" i="3"/>
  <c r="H501" i="3"/>
  <c r="E628" i="3"/>
  <c r="J519" i="3"/>
  <c r="J534" i="3"/>
  <c r="F536" i="3"/>
  <c r="F521" i="3"/>
  <c r="B467" i="3"/>
  <c r="I475" i="3"/>
  <c r="I514" i="3"/>
  <c r="M534" i="3"/>
  <c r="M519" i="3"/>
  <c r="L492" i="3"/>
  <c r="L493" i="3"/>
  <c r="C552" i="3"/>
  <c r="C638" i="3"/>
  <c r="C641" i="3"/>
  <c r="C474" i="3"/>
  <c r="C453" i="3"/>
  <c r="H508" i="3"/>
  <c r="G535" i="3"/>
  <c r="G520" i="3"/>
  <c r="J521" i="3"/>
  <c r="J536" i="3"/>
  <c r="N533" i="3"/>
  <c r="N518" i="3"/>
  <c r="L624" i="3"/>
  <c r="M625" i="3"/>
  <c r="L615" i="3"/>
  <c r="L553" i="3"/>
  <c r="L552" i="3"/>
  <c r="L617" i="3"/>
  <c r="M553" i="3"/>
  <c r="O544" i="3"/>
  <c r="H628" i="3"/>
  <c r="H631" i="3"/>
  <c r="O624" i="3"/>
  <c r="J617" i="3"/>
  <c r="J576" i="3"/>
  <c r="J624" i="3"/>
  <c r="J615" i="3"/>
  <c r="J553" i="3"/>
  <c r="J552" i="3"/>
  <c r="M631" i="3"/>
  <c r="M628" i="3"/>
  <c r="H638" i="3"/>
  <c r="H641" i="3"/>
  <c r="H453" i="3"/>
  <c r="H474" i="3"/>
  <c r="I476" i="3"/>
  <c r="O452" i="3"/>
  <c r="F638" i="3"/>
  <c r="F641" i="3"/>
  <c r="F560" i="3"/>
  <c r="F453" i="3"/>
  <c r="F474" i="3"/>
  <c r="D500" i="3"/>
  <c r="D501" i="3"/>
  <c r="H534" i="3"/>
  <c r="H519" i="3"/>
  <c r="K520" i="3"/>
  <c r="K535" i="3"/>
  <c r="F467" i="3"/>
  <c r="G638" i="3"/>
  <c r="G641" i="3"/>
  <c r="G453" i="3"/>
  <c r="G552" i="3"/>
  <c r="G474" i="3"/>
  <c r="C501" i="3"/>
  <c r="N638" i="3"/>
  <c r="N474" i="3"/>
  <c r="N453" i="3"/>
  <c r="L519" i="3"/>
  <c r="L534" i="3"/>
  <c r="N484" i="3"/>
  <c r="I641" i="3"/>
  <c r="J645" i="3"/>
  <c r="I645" i="3"/>
  <c r="H645" i="3"/>
  <c r="G645" i="3"/>
  <c r="F645" i="3"/>
  <c r="E645" i="3"/>
  <c r="D645" i="3"/>
  <c r="C645" i="3"/>
  <c r="N645" i="3"/>
  <c r="B645" i="3"/>
  <c r="M645" i="3"/>
  <c r="L645" i="3"/>
  <c r="K645" i="3"/>
  <c r="E638" i="3"/>
  <c r="E641" i="3"/>
  <c r="E560" i="3"/>
  <c r="E453" i="3"/>
  <c r="E474" i="3"/>
  <c r="N552" i="3"/>
  <c r="M518" i="3"/>
  <c r="M533" i="3"/>
  <c r="K501" i="3"/>
  <c r="H467" i="3"/>
  <c r="M493" i="3"/>
  <c r="L576" i="3"/>
  <c r="K624" i="3"/>
  <c r="K615" i="3"/>
  <c r="K553" i="3"/>
  <c r="K552" i="3"/>
  <c r="K617" i="3"/>
  <c r="K653" i="3"/>
  <c r="L652" i="3"/>
  <c r="G631" i="3"/>
  <c r="C631" i="3"/>
  <c r="C628" i="3"/>
  <c r="C625" i="3"/>
  <c r="B631" i="3"/>
  <c r="B628" i="3"/>
  <c r="K576" i="3"/>
  <c r="M680" i="3"/>
  <c r="L681" i="3"/>
  <c r="L683" i="3"/>
  <c r="M689" i="3"/>
  <c r="M691" i="3"/>
  <c r="N688" i="3"/>
  <c r="N689" i="3"/>
  <c r="K641" i="3"/>
  <c r="M638" i="3"/>
  <c r="M641" i="3"/>
  <c r="M633" i="3"/>
  <c r="M560" i="3"/>
  <c r="M474" i="3"/>
  <c r="M453" i="3"/>
  <c r="N467" i="3"/>
  <c r="M500" i="3"/>
  <c r="M492" i="3"/>
  <c r="F484" i="3"/>
  <c r="D467" i="3"/>
  <c r="N620" i="3"/>
  <c r="N619" i="3"/>
  <c r="N420" i="3"/>
  <c r="N631" i="3"/>
  <c r="N628" i="3"/>
  <c r="N625" i="3"/>
  <c r="F500" i="3"/>
  <c r="G531" i="3"/>
  <c r="N492" i="3"/>
  <c r="M531" i="3"/>
  <c r="K620" i="3"/>
  <c r="F552" i="3"/>
  <c r="D631" i="3"/>
  <c r="D628" i="3"/>
  <c r="D625" i="3"/>
  <c r="F531" i="3"/>
  <c r="L514" i="3"/>
  <c r="L476" i="3"/>
  <c r="L475" i="3"/>
  <c r="F492" i="3"/>
  <c r="M420" i="2"/>
  <c r="O420" i="2"/>
  <c r="G641" i="2"/>
  <c r="M533" i="2"/>
  <c r="M518" i="2"/>
  <c r="C531" i="2"/>
  <c r="D531" i="2"/>
  <c r="B531" i="2"/>
  <c r="M552" i="2"/>
  <c r="O552" i="2"/>
  <c r="K531" i="2"/>
  <c r="N667" i="2"/>
  <c r="N666" i="2"/>
  <c r="J625" i="2"/>
  <c r="J631" i="2"/>
  <c r="J643" i="2"/>
  <c r="J628" i="2"/>
  <c r="M661" i="2"/>
  <c r="M663" i="2"/>
  <c r="N660" i="2"/>
  <c r="N661" i="2"/>
  <c r="J508" i="2"/>
  <c r="O452" i="2"/>
  <c r="I514" i="2"/>
  <c r="I476" i="2"/>
  <c r="I475" i="2"/>
  <c r="J484" i="2"/>
  <c r="E508" i="2"/>
  <c r="B508" i="2"/>
  <c r="H533" i="2"/>
  <c r="H518" i="2"/>
  <c r="H514" i="2"/>
  <c r="H476" i="2"/>
  <c r="H475" i="2"/>
  <c r="M620" i="2"/>
  <c r="O620" i="2"/>
  <c r="M484" i="2"/>
  <c r="O484" i="2"/>
  <c r="I536" i="2"/>
  <c r="I521" i="2"/>
  <c r="N638" i="2"/>
  <c r="N453" i="2"/>
  <c r="N474" i="2"/>
  <c r="L633" i="2"/>
  <c r="L560" i="2"/>
  <c r="L638" i="2"/>
  <c r="L474" i="2"/>
  <c r="L453" i="2"/>
  <c r="L467" i="2"/>
  <c r="L492" i="2"/>
  <c r="M619" i="2"/>
  <c r="O619" i="2"/>
  <c r="J535" i="2"/>
  <c r="J520" i="2"/>
  <c r="B467" i="2"/>
  <c r="K625" i="2"/>
  <c r="K631" i="2"/>
  <c r="K628" i="2"/>
  <c r="N620" i="2"/>
  <c r="N619" i="2"/>
  <c r="N420" i="2"/>
  <c r="M508" i="2"/>
  <c r="O508" i="2"/>
  <c r="K534" i="2"/>
  <c r="K519" i="2"/>
  <c r="K484" i="2"/>
  <c r="N560" i="2"/>
  <c r="O445" i="2"/>
  <c r="J645" i="2"/>
  <c r="I645" i="2"/>
  <c r="H645" i="2"/>
  <c r="G645" i="2"/>
  <c r="G650" i="2"/>
  <c r="F645" i="2"/>
  <c r="F650" i="2"/>
  <c r="E645" i="2"/>
  <c r="E650" i="2"/>
  <c r="D645" i="2"/>
  <c r="D650" i="2"/>
  <c r="C645" i="2"/>
  <c r="C650" i="2"/>
  <c r="N645" i="2"/>
  <c r="B645" i="2"/>
  <c r="B650" i="2"/>
  <c r="M645" i="2"/>
  <c r="L645" i="2"/>
  <c r="K645" i="2"/>
  <c r="O499" i="2"/>
  <c r="H500" i="2"/>
  <c r="O500" i="2"/>
  <c r="H501" i="2"/>
  <c r="G619" i="2"/>
  <c r="G620" i="2"/>
  <c r="G420" i="2"/>
  <c r="C508" i="2"/>
  <c r="L641" i="2"/>
  <c r="B492" i="2"/>
  <c r="D484" i="2"/>
  <c r="O492" i="2"/>
  <c r="L533" i="2"/>
  <c r="L518" i="2"/>
  <c r="F514" i="2"/>
  <c r="F475" i="2"/>
  <c r="E484" i="2"/>
  <c r="N484" i="2"/>
  <c r="E638" i="2"/>
  <c r="E641" i="2"/>
  <c r="E492" i="2"/>
  <c r="N467" i="2"/>
  <c r="B484" i="2"/>
  <c r="E467" i="2"/>
  <c r="O615" i="2"/>
  <c r="L531" i="2"/>
  <c r="I518" i="2"/>
  <c r="I533" i="2"/>
  <c r="K638" i="2"/>
  <c r="K641" i="2"/>
  <c r="K633" i="2"/>
  <c r="K560" i="2"/>
  <c r="K474" i="2"/>
  <c r="K453" i="2"/>
  <c r="F518" i="2"/>
  <c r="F533" i="2"/>
  <c r="O467" i="2"/>
  <c r="F641" i="2"/>
  <c r="H628" i="2"/>
  <c r="H625" i="2"/>
  <c r="H631" i="2"/>
  <c r="O624" i="2"/>
  <c r="M656" i="2"/>
  <c r="L657" i="2"/>
  <c r="L659" i="2"/>
  <c r="N631" i="2"/>
  <c r="N628" i="2"/>
  <c r="N625" i="2"/>
  <c r="M625" i="2"/>
  <c r="M631" i="2"/>
  <c r="M643" i="2"/>
  <c r="M628" i="2"/>
  <c r="L625" i="2"/>
  <c r="L631" i="2"/>
  <c r="L643" i="2"/>
  <c r="L628" i="2"/>
  <c r="B514" i="2"/>
  <c r="B475" i="2"/>
  <c r="B560" i="2"/>
  <c r="G518" i="2"/>
  <c r="G533" i="2"/>
  <c r="G501" i="2"/>
  <c r="G500" i="2"/>
  <c r="F628" i="2"/>
  <c r="F625" i="2"/>
  <c r="F631" i="2"/>
  <c r="F643" i="2"/>
  <c r="D631" i="2"/>
  <c r="D628" i="2"/>
  <c r="D625" i="2"/>
  <c r="E628" i="2"/>
  <c r="E625" i="2"/>
  <c r="E631" i="2"/>
  <c r="E643" i="2"/>
  <c r="N500" i="2"/>
  <c r="N501" i="2"/>
  <c r="B552" i="2"/>
  <c r="D508" i="2"/>
  <c r="C500" i="2"/>
  <c r="K552" i="2"/>
  <c r="M638" i="2"/>
  <c r="M474" i="2"/>
  <c r="O474" i="2"/>
  <c r="M453" i="2"/>
  <c r="I628" i="2"/>
  <c r="I625" i="2"/>
  <c r="I631" i="2"/>
  <c r="I643" i="2"/>
  <c r="O617" i="2"/>
  <c r="J638" i="2"/>
  <c r="J633" i="2"/>
  <c r="O633" i="2"/>
  <c r="J474" i="2"/>
  <c r="J453" i="2"/>
  <c r="D492" i="2"/>
  <c r="N492" i="2"/>
  <c r="J467" i="2"/>
  <c r="L484" i="2"/>
  <c r="M641" i="2"/>
  <c r="N641" i="2"/>
  <c r="J620" i="2"/>
  <c r="J619" i="2"/>
  <c r="J420" i="2"/>
  <c r="L501" i="2"/>
  <c r="L500" i="2"/>
  <c r="M560" i="2"/>
  <c r="O560" i="2"/>
  <c r="L653" i="2"/>
  <c r="L655" i="2"/>
  <c r="M652" i="2"/>
  <c r="E633" i="2"/>
  <c r="E560" i="2"/>
  <c r="E453" i="2"/>
  <c r="E474" i="2"/>
  <c r="F476" i="2"/>
  <c r="I620" i="2"/>
  <c r="I619" i="2"/>
  <c r="I420" i="2"/>
  <c r="N531" i="2"/>
  <c r="C631" i="2"/>
  <c r="C625" i="2"/>
  <c r="C643" i="2"/>
  <c r="C628" i="2"/>
  <c r="E552" i="2"/>
  <c r="B631" i="2"/>
  <c r="B628" i="2"/>
  <c r="N508" i="2"/>
  <c r="D638" i="2"/>
  <c r="D641" i="2"/>
  <c r="D560" i="2"/>
  <c r="D453" i="2"/>
  <c r="D474" i="2"/>
  <c r="C638" i="2"/>
  <c r="C641" i="2"/>
  <c r="C633" i="2"/>
  <c r="C453" i="2"/>
  <c r="C474" i="2"/>
  <c r="C492" i="2"/>
  <c r="G514" i="2"/>
  <c r="G476" i="2"/>
  <c r="G475" i="2"/>
  <c r="J641" i="2"/>
  <c r="L508" i="2"/>
  <c r="E500" i="2"/>
  <c r="K535" i="2"/>
  <c r="K520" i="2"/>
  <c r="D467" i="2"/>
  <c r="C467" i="2"/>
  <c r="B500" i="2"/>
  <c r="G628" i="2"/>
  <c r="G625" i="2"/>
  <c r="G631" i="2"/>
  <c r="L534" i="2"/>
  <c r="L519" i="2"/>
  <c r="M685" i="3"/>
  <c r="M687" i="3"/>
  <c r="N684" i="3"/>
  <c r="N685" i="3"/>
  <c r="H625" i="3"/>
  <c r="H643" i="3"/>
  <c r="O467" i="3"/>
  <c r="F631" i="3"/>
  <c r="J641" i="3"/>
  <c r="N643" i="3"/>
  <c r="O633" i="3"/>
  <c r="E648" i="3"/>
  <c r="F625" i="3"/>
  <c r="F643" i="3"/>
  <c r="O560" i="3"/>
  <c r="G625" i="3"/>
  <c r="G643" i="3"/>
  <c r="O492" i="3"/>
  <c r="L420" i="3"/>
  <c r="L619" i="3"/>
  <c r="M535" i="3"/>
  <c r="M520" i="3"/>
  <c r="I518" i="3"/>
  <c r="B514" i="3"/>
  <c r="B537" i="3"/>
  <c r="B533" i="3"/>
  <c r="B518" i="3"/>
  <c r="N641" i="3"/>
  <c r="F519" i="3"/>
  <c r="F534" i="3"/>
  <c r="D643" i="3"/>
  <c r="I643" i="3"/>
  <c r="O508" i="3"/>
  <c r="C620" i="3"/>
  <c r="C619" i="3"/>
  <c r="C420" i="3"/>
  <c r="E620" i="3"/>
  <c r="E619" i="3"/>
  <c r="E420" i="3"/>
  <c r="G420" i="3"/>
  <c r="G620" i="3"/>
  <c r="G619" i="3"/>
  <c r="B420" i="3"/>
  <c r="B620" i="3"/>
  <c r="B619" i="3"/>
  <c r="M420" i="3"/>
  <c r="O420" i="3"/>
  <c r="O419" i="3"/>
  <c r="M620" i="3"/>
  <c r="O620" i="3"/>
  <c r="M619" i="3"/>
  <c r="O619" i="3"/>
  <c r="J420" i="3"/>
  <c r="J619" i="3"/>
  <c r="F420" i="3"/>
  <c r="F620" i="3"/>
  <c r="F619" i="3"/>
  <c r="D620" i="3"/>
  <c r="D619" i="3"/>
  <c r="D420" i="3"/>
  <c r="O531" i="3"/>
  <c r="N475" i="3"/>
  <c r="N514" i="3"/>
  <c r="N476" i="3"/>
  <c r="C643" i="3"/>
  <c r="C514" i="3"/>
  <c r="C476" i="3"/>
  <c r="C475" i="3"/>
  <c r="L537" i="3"/>
  <c r="L522" i="3"/>
  <c r="L516" i="3"/>
  <c r="L515" i="3"/>
  <c r="K625" i="3"/>
  <c r="K631" i="3"/>
  <c r="K628" i="3"/>
  <c r="G476" i="3"/>
  <c r="G475" i="3"/>
  <c r="G514" i="3"/>
  <c r="F514" i="3"/>
  <c r="F476" i="3"/>
  <c r="F475" i="3"/>
  <c r="M643" i="3"/>
  <c r="J515" i="3"/>
  <c r="J537" i="3"/>
  <c r="J522" i="3"/>
  <c r="J516" i="3"/>
  <c r="L653" i="3"/>
  <c r="M652" i="3"/>
  <c r="J625" i="3"/>
  <c r="J631" i="3"/>
  <c r="J628" i="3"/>
  <c r="K537" i="3"/>
  <c r="K522" i="3"/>
  <c r="K515" i="3"/>
  <c r="K516" i="3"/>
  <c r="L625" i="3"/>
  <c r="L631" i="3"/>
  <c r="L628" i="3"/>
  <c r="N690" i="3"/>
  <c r="N691" i="3"/>
  <c r="M476" i="3"/>
  <c r="M475" i="3"/>
  <c r="M514" i="3"/>
  <c r="N680" i="3"/>
  <c r="N681" i="3"/>
  <c r="M681" i="3"/>
  <c r="M683" i="3"/>
  <c r="I515" i="3"/>
  <c r="I522" i="3"/>
  <c r="I537" i="3"/>
  <c r="O500" i="3"/>
  <c r="H514" i="3"/>
  <c r="O474" i="3"/>
  <c r="H476" i="3"/>
  <c r="H475" i="3"/>
  <c r="D514" i="3"/>
  <c r="D476" i="3"/>
  <c r="D475" i="3"/>
  <c r="E514" i="3"/>
  <c r="E476" i="3"/>
  <c r="E475" i="3"/>
  <c r="G648" i="2"/>
  <c r="F648" i="2"/>
  <c r="E648" i="2"/>
  <c r="D648" i="2"/>
  <c r="C648" i="2"/>
  <c r="N648" i="2"/>
  <c r="B648" i="2"/>
  <c r="M648" i="2"/>
  <c r="L648" i="2"/>
  <c r="K648" i="2"/>
  <c r="J648" i="2"/>
  <c r="I648" i="2"/>
  <c r="H648" i="2"/>
  <c r="D514" i="2"/>
  <c r="D476" i="2"/>
  <c r="D475" i="2"/>
  <c r="J514" i="2"/>
  <c r="J476" i="2"/>
  <c r="J475" i="2"/>
  <c r="I515" i="2"/>
  <c r="I537" i="2"/>
  <c r="I522" i="2"/>
  <c r="I516" i="2"/>
  <c r="L514" i="2"/>
  <c r="L476" i="2"/>
  <c r="L475" i="2"/>
  <c r="E514" i="2"/>
  <c r="F516" i="2"/>
  <c r="F515" i="2"/>
  <c r="F537" i="2"/>
  <c r="F522" i="2"/>
  <c r="G643" i="2"/>
  <c r="G516" i="2"/>
  <c r="G515" i="2"/>
  <c r="G537" i="2"/>
  <c r="G522" i="2"/>
  <c r="N643" i="2"/>
  <c r="K643" i="2"/>
  <c r="H516" i="2"/>
  <c r="H515" i="2"/>
  <c r="H537" i="2"/>
  <c r="H522" i="2"/>
  <c r="N662" i="2"/>
  <c r="N663" i="2"/>
  <c r="E476" i="2"/>
  <c r="E475" i="2"/>
  <c r="N514" i="2"/>
  <c r="N476" i="2"/>
  <c r="N475" i="2"/>
  <c r="N656" i="2"/>
  <c r="N657" i="2"/>
  <c r="M657" i="2"/>
  <c r="M659" i="2"/>
  <c r="M514" i="2"/>
  <c r="O514" i="2"/>
  <c r="M476" i="2"/>
  <c r="M475" i="2"/>
  <c r="O475" i="2"/>
  <c r="B522" i="2"/>
  <c r="B515" i="2"/>
  <c r="B537" i="2"/>
  <c r="C514" i="2"/>
  <c r="C476" i="2"/>
  <c r="C475" i="2"/>
  <c r="M653" i="2"/>
  <c r="M655" i="2"/>
  <c r="N652" i="2"/>
  <c r="N653" i="2"/>
  <c r="D643" i="2"/>
  <c r="O631" i="2"/>
  <c r="H643" i="2"/>
  <c r="K514" i="2"/>
  <c r="K475" i="2"/>
  <c r="K476" i="2"/>
  <c r="N686" i="3"/>
  <c r="N687" i="3"/>
  <c r="F648" i="3"/>
  <c r="G648" i="3"/>
  <c r="J648" i="3"/>
  <c r="K648" i="3"/>
  <c r="H648" i="3"/>
  <c r="M648" i="3"/>
  <c r="I648" i="3"/>
  <c r="L648" i="3"/>
  <c r="B648" i="3"/>
  <c r="N648" i="3"/>
  <c r="C648" i="3"/>
  <c r="D648" i="3"/>
  <c r="B515" i="3"/>
  <c r="B522" i="3"/>
  <c r="B632" i="3"/>
  <c r="K643" i="3"/>
  <c r="M516" i="3"/>
  <c r="M515" i="3"/>
  <c r="M537" i="3"/>
  <c r="M522" i="3"/>
  <c r="J538" i="3"/>
  <c r="J545" i="3"/>
  <c r="J616" i="3"/>
  <c r="J523" i="3"/>
  <c r="J524" i="3"/>
  <c r="J632" i="3"/>
  <c r="H516" i="3"/>
  <c r="H515" i="3"/>
  <c r="H537" i="3"/>
  <c r="H522" i="3"/>
  <c r="O514" i="3"/>
  <c r="J643" i="3"/>
  <c r="C522" i="3"/>
  <c r="C516" i="3"/>
  <c r="C515" i="3"/>
  <c r="C537" i="3"/>
  <c r="I538" i="3"/>
  <c r="I545" i="3"/>
  <c r="I616" i="3"/>
  <c r="B538" i="3"/>
  <c r="B545" i="3"/>
  <c r="B616" i="3"/>
  <c r="O631" i="3"/>
  <c r="I524" i="3"/>
  <c r="I523" i="3"/>
  <c r="I632" i="3"/>
  <c r="L643" i="3"/>
  <c r="E516" i="3"/>
  <c r="E537" i="3"/>
  <c r="E522" i="3"/>
  <c r="E515" i="3"/>
  <c r="F515" i="3"/>
  <c r="F537" i="3"/>
  <c r="F516" i="3"/>
  <c r="F522" i="3"/>
  <c r="I516" i="3"/>
  <c r="G516" i="3"/>
  <c r="G522" i="3"/>
  <c r="G537" i="3"/>
  <c r="G515" i="3"/>
  <c r="M653" i="3"/>
  <c r="N652" i="3"/>
  <c r="N653" i="3"/>
  <c r="L524" i="3"/>
  <c r="L523" i="3"/>
  <c r="L632" i="3"/>
  <c r="N522" i="3"/>
  <c r="N516" i="3"/>
  <c r="N515" i="3"/>
  <c r="N537" i="3"/>
  <c r="D522" i="3"/>
  <c r="D515" i="3"/>
  <c r="D537" i="3"/>
  <c r="D516" i="3"/>
  <c r="K524" i="3"/>
  <c r="K523" i="3"/>
  <c r="K632" i="3"/>
  <c r="L538" i="3"/>
  <c r="L545" i="3"/>
  <c r="L616" i="3"/>
  <c r="O475" i="3"/>
  <c r="N682" i="3"/>
  <c r="N683" i="3"/>
  <c r="K545" i="3"/>
  <c r="K616" i="3"/>
  <c r="K538" i="3"/>
  <c r="C522" i="2"/>
  <c r="C516" i="2"/>
  <c r="C515" i="2"/>
  <c r="C537" i="2"/>
  <c r="H538" i="2"/>
  <c r="H545" i="2"/>
  <c r="I524" i="2"/>
  <c r="I523" i="2"/>
  <c r="I632" i="2"/>
  <c r="B538" i="2"/>
  <c r="B545" i="2"/>
  <c r="B616" i="2"/>
  <c r="N522" i="2"/>
  <c r="N516" i="2"/>
  <c r="N515" i="2"/>
  <c r="N537" i="2"/>
  <c r="I538" i="2"/>
  <c r="I545" i="2"/>
  <c r="I616" i="2"/>
  <c r="L537" i="2"/>
  <c r="L522" i="2"/>
  <c r="L516" i="2"/>
  <c r="L515" i="2"/>
  <c r="H524" i="2"/>
  <c r="H523" i="2"/>
  <c r="H632" i="2"/>
  <c r="D516" i="2"/>
  <c r="D515" i="2"/>
  <c r="D537" i="2"/>
  <c r="D522" i="2"/>
  <c r="N658" i="2"/>
  <c r="N659" i="2"/>
  <c r="K515" i="2"/>
  <c r="K537" i="2"/>
  <c r="K522" i="2"/>
  <c r="K516" i="2"/>
  <c r="F523" i="2"/>
  <c r="F632" i="2"/>
  <c r="B523" i="2"/>
  <c r="B632" i="2"/>
  <c r="F538" i="2"/>
  <c r="F545" i="2"/>
  <c r="F616" i="2"/>
  <c r="I646" i="2"/>
  <c r="H646" i="2"/>
  <c r="G646" i="2"/>
  <c r="F646" i="2"/>
  <c r="E646" i="2"/>
  <c r="D646" i="2"/>
  <c r="C646" i="2"/>
  <c r="N646" i="2"/>
  <c r="B646" i="2"/>
  <c r="M646" i="2"/>
  <c r="L646" i="2"/>
  <c r="K646" i="2"/>
  <c r="J646" i="2"/>
  <c r="E522" i="2"/>
  <c r="E516" i="2"/>
  <c r="E515" i="2"/>
  <c r="E537" i="2"/>
  <c r="J516" i="2"/>
  <c r="J537" i="2"/>
  <c r="J522" i="2"/>
  <c r="J515" i="2"/>
  <c r="N654" i="2"/>
  <c r="N655" i="2"/>
  <c r="M537" i="2"/>
  <c r="M522" i="2"/>
  <c r="M516" i="2"/>
  <c r="M515" i="2"/>
  <c r="O515" i="2"/>
  <c r="G524" i="2"/>
  <c r="G523" i="2"/>
  <c r="G632" i="2"/>
  <c r="G538" i="2"/>
  <c r="G545" i="2"/>
  <c r="G616" i="2"/>
  <c r="B523" i="3"/>
  <c r="I646" i="3"/>
  <c r="H646" i="3"/>
  <c r="G646" i="3"/>
  <c r="F646" i="3"/>
  <c r="E646" i="3"/>
  <c r="D646" i="3"/>
  <c r="C646" i="3"/>
  <c r="N646" i="3"/>
  <c r="B646" i="3"/>
  <c r="M646" i="3"/>
  <c r="L646" i="3"/>
  <c r="K646" i="3"/>
  <c r="J646" i="3"/>
  <c r="D524" i="3"/>
  <c r="D523" i="3"/>
  <c r="D632" i="3"/>
  <c r="G538" i="3"/>
  <c r="G545" i="3"/>
  <c r="G616" i="3"/>
  <c r="O515" i="3"/>
  <c r="N538" i="3"/>
  <c r="N545" i="3"/>
  <c r="N616" i="3"/>
  <c r="G524" i="3"/>
  <c r="G523" i="3"/>
  <c r="G632" i="3"/>
  <c r="E524" i="3"/>
  <c r="E523" i="3"/>
  <c r="E632" i="3"/>
  <c r="M538" i="3"/>
  <c r="M545" i="3"/>
  <c r="M616" i="3"/>
  <c r="D538" i="3"/>
  <c r="D545" i="3"/>
  <c r="D616" i="3"/>
  <c r="O522" i="3"/>
  <c r="H523" i="3"/>
  <c r="H524" i="3"/>
  <c r="H632" i="3"/>
  <c r="H538" i="3"/>
  <c r="O537" i="3"/>
  <c r="H545" i="3"/>
  <c r="E538" i="3"/>
  <c r="E545" i="3"/>
  <c r="E616" i="3"/>
  <c r="C538" i="3"/>
  <c r="C545" i="3"/>
  <c r="C616" i="3"/>
  <c r="N523" i="3"/>
  <c r="N524" i="3"/>
  <c r="N632" i="3"/>
  <c r="F524" i="3"/>
  <c r="F523" i="3"/>
  <c r="F632" i="3"/>
  <c r="C523" i="3"/>
  <c r="C524" i="3"/>
  <c r="C632" i="3"/>
  <c r="F538" i="3"/>
  <c r="F545" i="3"/>
  <c r="F616" i="3"/>
  <c r="M524" i="3"/>
  <c r="M523" i="3"/>
  <c r="M632" i="3"/>
  <c r="M538" i="2"/>
  <c r="O538" i="2"/>
  <c r="M545" i="2"/>
  <c r="M616" i="2"/>
  <c r="L524" i="2"/>
  <c r="L523" i="2"/>
  <c r="L632" i="2"/>
  <c r="J538" i="2"/>
  <c r="J545" i="2"/>
  <c r="J616" i="2"/>
  <c r="D538" i="2"/>
  <c r="D545" i="2"/>
  <c r="D616" i="2"/>
  <c r="L538" i="2"/>
  <c r="L545" i="2"/>
  <c r="L616" i="2"/>
  <c r="N524" i="2"/>
  <c r="N523" i="2"/>
  <c r="N632" i="2"/>
  <c r="D524" i="2"/>
  <c r="D523" i="2"/>
  <c r="D632" i="2"/>
  <c r="M523" i="2"/>
  <c r="M524" i="2"/>
  <c r="M632" i="2"/>
  <c r="E524" i="2"/>
  <c r="E523" i="2"/>
  <c r="E632" i="2"/>
  <c r="O545" i="2"/>
  <c r="H616" i="2"/>
  <c r="O616" i="2"/>
  <c r="E538" i="2"/>
  <c r="E545" i="2"/>
  <c r="E616" i="2"/>
  <c r="F524" i="2"/>
  <c r="O537" i="2"/>
  <c r="K538" i="2"/>
  <c r="K545" i="2"/>
  <c r="K616" i="2"/>
  <c r="O522" i="2"/>
  <c r="J524" i="2"/>
  <c r="J523" i="2"/>
  <c r="J632" i="2"/>
  <c r="K632" i="2"/>
  <c r="O632" i="2"/>
  <c r="N538" i="2"/>
  <c r="N545" i="2"/>
  <c r="N616" i="2"/>
  <c r="K524" i="2"/>
  <c r="K523" i="2"/>
  <c r="C538" i="2"/>
  <c r="C545" i="2"/>
  <c r="C616" i="2"/>
  <c r="O523" i="2"/>
  <c r="C523" i="2"/>
  <c r="C524" i="2"/>
  <c r="C632" i="2"/>
  <c r="O545" i="3"/>
  <c r="H616" i="3"/>
  <c r="O616" i="3"/>
  <c r="O538" i="3"/>
  <c r="O632" i="3"/>
  <c r="O523" i="3"/>
  <c r="H647" i="2"/>
  <c r="H650" i="2"/>
  <c r="G647" i="2"/>
  <c r="F647" i="2"/>
  <c r="E647" i="2"/>
  <c r="D647" i="2"/>
  <c r="C647" i="2"/>
  <c r="N647" i="2"/>
  <c r="N650" i="2"/>
  <c r="B647" i="2"/>
  <c r="M647" i="2"/>
  <c r="M650" i="2"/>
  <c r="L647" i="2"/>
  <c r="L650" i="2"/>
  <c r="K647" i="2"/>
  <c r="K650" i="2"/>
  <c r="J647" i="2"/>
  <c r="J650" i="2"/>
  <c r="I647" i="2"/>
  <c r="I650" i="2"/>
  <c r="H647" i="3"/>
  <c r="H650" i="3"/>
  <c r="G647" i="3"/>
  <c r="G650" i="3"/>
  <c r="F647" i="3"/>
  <c r="F650" i="3"/>
  <c r="E647" i="3"/>
  <c r="E650" i="3"/>
  <c r="D647" i="3"/>
  <c r="D650" i="3"/>
  <c r="C647" i="3"/>
  <c r="C650" i="3"/>
  <c r="N647" i="3"/>
  <c r="N650" i="3"/>
  <c r="B647" i="3"/>
  <c r="B650" i="3"/>
  <c r="M647" i="3"/>
  <c r="M650" i="3"/>
  <c r="L647" i="3"/>
  <c r="L650" i="3"/>
  <c r="K647" i="3"/>
  <c r="K650" i="3"/>
  <c r="J647" i="3"/>
  <c r="J650" i="3"/>
  <c r="I647" i="3"/>
  <c r="I650" i="3"/>
</calcChain>
</file>

<file path=xl/sharedStrings.xml><?xml version="1.0" encoding="utf-8"?>
<sst xmlns="http://schemas.openxmlformats.org/spreadsheetml/2006/main" count="2897" uniqueCount="1126">
  <si>
    <t>2S</t>
  </si>
  <si>
    <t>7UP</t>
  </si>
  <si>
    <t>A</t>
  </si>
  <si>
    <t>A5</t>
  </si>
  <si>
    <t>SPNC</t>
  </si>
  <si>
    <t>AAV</t>
  </si>
  <si>
    <t>ABICO</t>
  </si>
  <si>
    <t>ABM</t>
  </si>
  <si>
    <t>ACAP</t>
  </si>
  <si>
    <t>ACC</t>
  </si>
  <si>
    <t>ACE</t>
  </si>
  <si>
    <t>ACG</t>
  </si>
  <si>
    <t>ADB</t>
  </si>
  <si>
    <t>ADVANC</t>
  </si>
  <si>
    <t>AEC</t>
  </si>
  <si>
    <t>C</t>
  </si>
  <si>
    <t>AEONTS</t>
  </si>
  <si>
    <t>AF</t>
  </si>
  <si>
    <t>AFC</t>
  </si>
  <si>
    <t>AGE</t>
  </si>
  <si>
    <t>AH</t>
  </si>
  <si>
    <t>AHC</t>
  </si>
  <si>
    <t>AI</t>
  </si>
  <si>
    <t>AIE</t>
  </si>
  <si>
    <t>AIRA</t>
  </si>
  <si>
    <t>AIT</t>
  </si>
  <si>
    <t>AJ</t>
  </si>
  <si>
    <t>AJA</t>
  </si>
  <si>
    <t>AKP</t>
  </si>
  <si>
    <t>AKR</t>
  </si>
  <si>
    <t>ALL</t>
  </si>
  <si>
    <t>ALLA</t>
  </si>
  <si>
    <t>ALT</t>
  </si>
  <si>
    <t>ALUCON</t>
  </si>
  <si>
    <t>AMA</t>
  </si>
  <si>
    <t>AMANAH</t>
  </si>
  <si>
    <t>AMARIN</t>
  </si>
  <si>
    <t>AMATA</t>
  </si>
  <si>
    <t>AMATAV</t>
  </si>
  <si>
    <t>AMC</t>
  </si>
  <si>
    <t>ANAN</t>
  </si>
  <si>
    <t>AOT</t>
  </si>
  <si>
    <t>AP</t>
  </si>
  <si>
    <t>APCO</t>
  </si>
  <si>
    <t>APCS</t>
  </si>
  <si>
    <t>APEX</t>
  </si>
  <si>
    <t>APP</t>
  </si>
  <si>
    <t>APURE</t>
  </si>
  <si>
    <t>AQ</t>
  </si>
  <si>
    <t>AQUA</t>
  </si>
  <si>
    <t>ARIN</t>
  </si>
  <si>
    <t>ARIP</t>
  </si>
  <si>
    <t>ARROW</t>
  </si>
  <si>
    <t>AS</t>
  </si>
  <si>
    <t>ASAP</t>
  </si>
  <si>
    <t>ASEFA</t>
  </si>
  <si>
    <t>ASIA</t>
  </si>
  <si>
    <t>ASIAN</t>
  </si>
  <si>
    <t>ASIMAR</t>
  </si>
  <si>
    <t>ASK</t>
  </si>
  <si>
    <t>ASN</t>
  </si>
  <si>
    <t>ASP</t>
  </si>
  <si>
    <t>ATP30</t>
  </si>
  <si>
    <t>AU</t>
  </si>
  <si>
    <t>AUCT</t>
  </si>
  <si>
    <t>AWC</t>
  </si>
  <si>
    <t>AYUD</t>
  </si>
  <si>
    <t>B</t>
  </si>
  <si>
    <t>B52</t>
  </si>
  <si>
    <t>BA</t>
  </si>
  <si>
    <t>BAFS</t>
  </si>
  <si>
    <t>BAM</t>
  </si>
  <si>
    <t>BANPU</t>
  </si>
  <si>
    <t>BAT-3K</t>
  </si>
  <si>
    <t>BAY</t>
  </si>
  <si>
    <t>BBL</t>
  </si>
  <si>
    <t>BC</t>
  </si>
  <si>
    <t>BCH</t>
  </si>
  <si>
    <t>BCP</t>
  </si>
  <si>
    <t>BCPG</t>
  </si>
  <si>
    <t>BCT</t>
  </si>
  <si>
    <t>BDMS</t>
  </si>
  <si>
    <t>BEAUTY</t>
  </si>
  <si>
    <t>BEC</t>
  </si>
  <si>
    <t>BEM</t>
  </si>
  <si>
    <t>BFIT</t>
  </si>
  <si>
    <t>BGC</t>
  </si>
  <si>
    <t>BGRIM</t>
  </si>
  <si>
    <t>BGT</t>
  </si>
  <si>
    <t>BH</t>
  </si>
  <si>
    <t>BIG</t>
  </si>
  <si>
    <t>BIZ</t>
  </si>
  <si>
    <t>BJC</t>
  </si>
  <si>
    <t>BJCHI</t>
  </si>
  <si>
    <t>BKD</t>
  </si>
  <si>
    <t>BKI</t>
  </si>
  <si>
    <t>BLA</t>
  </si>
  <si>
    <t>BLAND</t>
  </si>
  <si>
    <t>SPNPNC</t>
  </si>
  <si>
    <t>BLISS</t>
  </si>
  <si>
    <t>BM</t>
  </si>
  <si>
    <t>BOL</t>
  </si>
  <si>
    <t>BPP</t>
  </si>
  <si>
    <t>BR</t>
  </si>
  <si>
    <t>BROCK</t>
  </si>
  <si>
    <t>BROOK</t>
  </si>
  <si>
    <t>BRR</t>
  </si>
  <si>
    <t>BSBM</t>
  </si>
  <si>
    <t>BSM</t>
  </si>
  <si>
    <t>BTNC</t>
  </si>
  <si>
    <t>BTS</t>
  </si>
  <si>
    <t>BTW</t>
  </si>
  <si>
    <t>BUI</t>
  </si>
  <si>
    <t>BWG</t>
  </si>
  <si>
    <t>CAZ</t>
  </si>
  <si>
    <t>CBG</t>
  </si>
  <si>
    <t>CCET</t>
  </si>
  <si>
    <t>CCP</t>
  </si>
  <si>
    <t>CEN</t>
  </si>
  <si>
    <t>CENTEL</t>
  </si>
  <si>
    <t>CFRESH</t>
  </si>
  <si>
    <t>CGD</t>
  </si>
  <si>
    <t>CGH</t>
  </si>
  <si>
    <t>CHARAN</t>
  </si>
  <si>
    <t>CHAYO</t>
  </si>
  <si>
    <t>CHEWA</t>
  </si>
  <si>
    <t>CHG</t>
  </si>
  <si>
    <t>CHO</t>
  </si>
  <si>
    <t>CHOTI</t>
  </si>
  <si>
    <t>CHOW</t>
  </si>
  <si>
    <t>CI</t>
  </si>
  <si>
    <t>CIG</t>
  </si>
  <si>
    <t>CIMBT</t>
  </si>
  <si>
    <t>CITY</t>
  </si>
  <si>
    <t>CK</t>
  </si>
  <si>
    <t>CKP</t>
  </si>
  <si>
    <t>CM</t>
  </si>
  <si>
    <t>CMAN</t>
  </si>
  <si>
    <t>CMC</t>
  </si>
  <si>
    <t>CMO</t>
  </si>
  <si>
    <t>CMR</t>
  </si>
  <si>
    <t>CNT</t>
  </si>
  <si>
    <t>COL</t>
  </si>
  <si>
    <t>COLOR</t>
  </si>
  <si>
    <t>COM7</t>
  </si>
  <si>
    <t>COMAN</t>
  </si>
  <si>
    <t>COTTO</t>
  </si>
  <si>
    <t>CPALL</t>
  </si>
  <si>
    <t>CPF</t>
  </si>
  <si>
    <t>CPH</t>
  </si>
  <si>
    <t>CPI</t>
  </si>
  <si>
    <t>CPL</t>
  </si>
  <si>
    <t>CPN</t>
  </si>
  <si>
    <t>CPR</t>
  </si>
  <si>
    <t>CPT</t>
  </si>
  <si>
    <t>CPW</t>
  </si>
  <si>
    <t>CRANE</t>
  </si>
  <si>
    <t>CRC</t>
  </si>
  <si>
    <t>CRD</t>
  </si>
  <si>
    <t>CSC</t>
  </si>
  <si>
    <t>CSP</t>
  </si>
  <si>
    <t>CSR</t>
  </si>
  <si>
    <t>CSS</t>
  </si>
  <si>
    <t>CTW</t>
  </si>
  <si>
    <t>CWT</t>
  </si>
  <si>
    <t>D</t>
  </si>
  <si>
    <t>DCC</t>
  </si>
  <si>
    <t>DCON</t>
  </si>
  <si>
    <t>DCORP</t>
  </si>
  <si>
    <t>DDD</t>
  </si>
  <si>
    <t>DELTA</t>
  </si>
  <si>
    <t>DEMCO</t>
  </si>
  <si>
    <t>DIMET</t>
  </si>
  <si>
    <t>DOD</t>
  </si>
  <si>
    <t>DOHOME</t>
  </si>
  <si>
    <t>DRT</t>
  </si>
  <si>
    <t>DTAC</t>
  </si>
  <si>
    <t>DTC</t>
  </si>
  <si>
    <t>DTCI</t>
  </si>
  <si>
    <t> i </t>
  </si>
  <si>
    <t>DV8</t>
  </si>
  <si>
    <t>EA</t>
  </si>
  <si>
    <t>EASON</t>
  </si>
  <si>
    <t>EASTW</t>
  </si>
  <si>
    <t>ECF</t>
  </si>
  <si>
    <t>ECL</t>
  </si>
  <si>
    <t>EE</t>
  </si>
  <si>
    <t>EFORL</t>
  </si>
  <si>
    <t>EGCO</t>
  </si>
  <si>
    <t>EKH</t>
  </si>
  <si>
    <t>EMC</t>
  </si>
  <si>
    <t>EP</t>
  </si>
  <si>
    <t>EPG</t>
  </si>
  <si>
    <t>ERW</t>
  </si>
  <si>
    <t>ESSO</t>
  </si>
  <si>
    <t>ESTAR</t>
  </si>
  <si>
    <t>ETC</t>
  </si>
  <si>
    <t>ETE</t>
  </si>
  <si>
    <t>EVER</t>
  </si>
  <si>
    <t>F&amp;D</t>
  </si>
  <si>
    <t>FANCY</t>
  </si>
  <si>
    <t>FE</t>
  </si>
  <si>
    <t>FLOYD</t>
  </si>
  <si>
    <t>FMT</t>
  </si>
  <si>
    <t>FN</t>
  </si>
  <si>
    <t>FNS</t>
  </si>
  <si>
    <t>FORTH</t>
  </si>
  <si>
    <t>FPI</t>
  </si>
  <si>
    <t>FPT</t>
  </si>
  <si>
    <t>FSMART</t>
  </si>
  <si>
    <t>FSS</t>
  </si>
  <si>
    <t>FTE</t>
  </si>
  <si>
    <t>FVC</t>
  </si>
  <si>
    <t>GBX</t>
  </si>
  <si>
    <t>GC</t>
  </si>
  <si>
    <t>GCAP</t>
  </si>
  <si>
    <t>GEL</t>
  </si>
  <si>
    <t>GENCO</t>
  </si>
  <si>
    <t>GFPT</t>
  </si>
  <si>
    <t>GGC</t>
  </si>
  <si>
    <t>GIFT</t>
  </si>
  <si>
    <t>GJS</t>
  </si>
  <si>
    <t>GL</t>
  </si>
  <si>
    <t>GLAND</t>
  </si>
  <si>
    <t>GLOBAL</t>
  </si>
  <si>
    <t>GLOCON</t>
  </si>
  <si>
    <t>GOLD</t>
  </si>
  <si>
    <t>GPI</t>
  </si>
  <si>
    <t>GPSC</t>
  </si>
  <si>
    <t>GRAMMY</t>
  </si>
  <si>
    <t>GRAND</t>
  </si>
  <si>
    <t>GREEN</t>
  </si>
  <si>
    <t>GSC</t>
  </si>
  <si>
    <t>GSTEEL</t>
  </si>
  <si>
    <t>GTB</t>
  </si>
  <si>
    <t>GULF</t>
  </si>
  <si>
    <t>GUNKUL</t>
  </si>
  <si>
    <t>GYT</t>
  </si>
  <si>
    <t>HANA</t>
  </si>
  <si>
    <t>HARN</t>
  </si>
  <si>
    <t>HFT</t>
  </si>
  <si>
    <t>HMPRO</t>
  </si>
  <si>
    <t>HPT</t>
  </si>
  <si>
    <t>HTC</t>
  </si>
  <si>
    <t>HTECH</t>
  </si>
  <si>
    <t>HUMAN</t>
  </si>
  <si>
    <t>HYDRO</t>
  </si>
  <si>
    <t>ICC</t>
  </si>
  <si>
    <t>ICHI</t>
  </si>
  <si>
    <t>ICN</t>
  </si>
  <si>
    <t>IFEC</t>
  </si>
  <si>
    <t>IFS</t>
  </si>
  <si>
    <t>IHL</t>
  </si>
  <si>
    <t>IIG</t>
  </si>
  <si>
    <t>III</t>
  </si>
  <si>
    <t>ILINK</t>
  </si>
  <si>
    <t>ILM</t>
  </si>
  <si>
    <t>IMH</t>
  </si>
  <si>
    <t>INET</t>
  </si>
  <si>
    <t>INGRS</t>
  </si>
  <si>
    <t>INOX</t>
  </si>
  <si>
    <t>INSET</t>
  </si>
  <si>
    <t>INSURE</t>
  </si>
  <si>
    <t>INTUCH</t>
  </si>
  <si>
    <t>IP</t>
  </si>
  <si>
    <t>IRC</t>
  </si>
  <si>
    <t>IRCP</t>
  </si>
  <si>
    <t>IRPC</t>
  </si>
  <si>
    <t>IT</t>
  </si>
  <si>
    <t>ITD</t>
  </si>
  <si>
    <t>ITEL</t>
  </si>
  <si>
    <t>IVL</t>
  </si>
  <si>
    <t>J</t>
  </si>
  <si>
    <t>JAS</t>
  </si>
  <si>
    <t>JCK</t>
  </si>
  <si>
    <t>JCKH</t>
  </si>
  <si>
    <t>JCT</t>
  </si>
  <si>
    <t>JKN</t>
  </si>
  <si>
    <t>JMART</t>
  </si>
  <si>
    <t>JMT</t>
  </si>
  <si>
    <t>JSP</t>
  </si>
  <si>
    <t>JTS</t>
  </si>
  <si>
    <t>JUBILE</t>
  </si>
  <si>
    <t>JUTHA</t>
  </si>
  <si>
    <t>JWD</t>
  </si>
  <si>
    <t>K</t>
  </si>
  <si>
    <t>KAMART</t>
  </si>
  <si>
    <t>KASET</t>
  </si>
  <si>
    <t>KBANK</t>
  </si>
  <si>
    <t>KBS</t>
  </si>
  <si>
    <t>KC</t>
  </si>
  <si>
    <t>KCAR</t>
  </si>
  <si>
    <t>KCE</t>
  </si>
  <si>
    <t>KCM</t>
  </si>
  <si>
    <t>KDH</t>
  </si>
  <si>
    <t>KGI</t>
  </si>
  <si>
    <t>KIAT</t>
  </si>
  <si>
    <t>KKC</t>
  </si>
  <si>
    <t>KKP</t>
  </si>
  <si>
    <t>KOOL</t>
  </si>
  <si>
    <t>KSL</t>
  </si>
  <si>
    <t>KTB</t>
  </si>
  <si>
    <t>KTC</t>
  </si>
  <si>
    <t>KTECH</t>
  </si>
  <si>
    <t>KTIS</t>
  </si>
  <si>
    <t>KUMWEL</t>
  </si>
  <si>
    <t>KUN</t>
  </si>
  <si>
    <t>KWC</t>
  </si>
  <si>
    <t>KWG</t>
  </si>
  <si>
    <t>KWM</t>
  </si>
  <si>
    <t>KYE</t>
  </si>
  <si>
    <t>L&amp;E</t>
  </si>
  <si>
    <t>LALIN</t>
  </si>
  <si>
    <t>LANNA</t>
  </si>
  <si>
    <t>LDC</t>
  </si>
  <si>
    <t>LEE</t>
  </si>
  <si>
    <t>LH</t>
  </si>
  <si>
    <t>LHFG</t>
  </si>
  <si>
    <t>LHK</t>
  </si>
  <si>
    <t>LIT</t>
  </si>
  <si>
    <t>LOXLEY</t>
  </si>
  <si>
    <t>LPH</t>
  </si>
  <si>
    <t>LPN</t>
  </si>
  <si>
    <t>LRH</t>
  </si>
  <si>
    <t>LST</t>
  </si>
  <si>
    <t>M</t>
  </si>
  <si>
    <t>M-CHAI</t>
  </si>
  <si>
    <t>MACO</t>
  </si>
  <si>
    <t>MAJOR</t>
  </si>
  <si>
    <t>MAKRO</t>
  </si>
  <si>
    <t>MALEE</t>
  </si>
  <si>
    <t>MANRIN</t>
  </si>
  <si>
    <t>MATCH</t>
  </si>
  <si>
    <t>MATI</t>
  </si>
  <si>
    <t>MAX</t>
  </si>
  <si>
    <t>MBAX</t>
  </si>
  <si>
    <t>MBK</t>
  </si>
  <si>
    <t>MBKET</t>
  </si>
  <si>
    <t>MC</t>
  </si>
  <si>
    <t>MCOT</t>
  </si>
  <si>
    <t>MCS</t>
  </si>
  <si>
    <t>MDX</t>
  </si>
  <si>
    <t>MEGA</t>
  </si>
  <si>
    <t>META</t>
  </si>
  <si>
    <t>METCO</t>
  </si>
  <si>
    <t>MFC</t>
  </si>
  <si>
    <t>MFEC</t>
  </si>
  <si>
    <t>MGT</t>
  </si>
  <si>
    <t>MIDA</t>
  </si>
  <si>
    <t>MILL</t>
  </si>
  <si>
    <t>MINT</t>
  </si>
  <si>
    <t>MITSIB</t>
  </si>
  <si>
    <t>MJD</t>
  </si>
  <si>
    <t>MK</t>
  </si>
  <si>
    <t>ML</t>
  </si>
  <si>
    <t>MM</t>
  </si>
  <si>
    <t>MODERN</t>
  </si>
  <si>
    <t>MONO</t>
  </si>
  <si>
    <t>MOONG</t>
  </si>
  <si>
    <t>MORE</t>
  </si>
  <si>
    <t>MPG</t>
  </si>
  <si>
    <t>MPIC</t>
  </si>
  <si>
    <t>MSC</t>
  </si>
  <si>
    <t>MTC</t>
  </si>
  <si>
    <t>MTI</t>
  </si>
  <si>
    <t>MVP</t>
  </si>
  <si>
    <t>NBC</t>
  </si>
  <si>
    <t>NC</t>
  </si>
  <si>
    <t>NCH</t>
  </si>
  <si>
    <t>NCL</t>
  </si>
  <si>
    <t>NDR</t>
  </si>
  <si>
    <t>NEP</t>
  </si>
  <si>
    <t>NER</t>
  </si>
  <si>
    <t>NETBAY</t>
  </si>
  <si>
    <t>NEW</t>
  </si>
  <si>
    <t>NEWS</t>
  </si>
  <si>
    <t>NEX</t>
  </si>
  <si>
    <t>NFC</t>
  </si>
  <si>
    <t>NINE</t>
  </si>
  <si>
    <t>NKI</t>
  </si>
  <si>
    <t>SPC</t>
  </si>
  <si>
    <t>NMG</t>
  </si>
  <si>
    <t>NNCL</t>
  </si>
  <si>
    <t>NOBLE</t>
  </si>
  <si>
    <t>CNP</t>
  </si>
  <si>
    <t>NOK</t>
  </si>
  <si>
    <t>NPK</t>
  </si>
  <si>
    <t>NSI</t>
  </si>
  <si>
    <t>NTV</t>
  </si>
  <si>
    <t>NUSA</t>
  </si>
  <si>
    <t>NVD</t>
  </si>
  <si>
    <t>NWR</t>
  </si>
  <si>
    <t>NYT</t>
  </si>
  <si>
    <t>OCC</t>
  </si>
  <si>
    <t>OCEAN</t>
  </si>
  <si>
    <t>OGC</t>
  </si>
  <si>
    <t>OHTL</t>
  </si>
  <si>
    <t>OISHI</t>
  </si>
  <si>
    <t>ORI</t>
  </si>
  <si>
    <t>OSP</t>
  </si>
  <si>
    <t>OTO</t>
  </si>
  <si>
    <t>PACE</t>
  </si>
  <si>
    <t>PAE</t>
  </si>
  <si>
    <t>PAF</t>
  </si>
  <si>
    <t>PAP</t>
  </si>
  <si>
    <t>PATO</t>
  </si>
  <si>
    <t>PB</t>
  </si>
  <si>
    <t>PCSGH</t>
  </si>
  <si>
    <t>PDG</t>
  </si>
  <si>
    <t>PDI</t>
  </si>
  <si>
    <t>PDJ</t>
  </si>
  <si>
    <t>PE</t>
  </si>
  <si>
    <t>PERM</t>
  </si>
  <si>
    <t>PF</t>
  </si>
  <si>
    <t>PG</t>
  </si>
  <si>
    <t>PHOL</t>
  </si>
  <si>
    <t>PICO</t>
  </si>
  <si>
    <t>PIMO</t>
  </si>
  <si>
    <t>PJW</t>
  </si>
  <si>
    <t>PK</t>
  </si>
  <si>
    <t>PL</t>
  </si>
  <si>
    <t>PLANB</t>
  </si>
  <si>
    <t>PLANET</t>
  </si>
  <si>
    <t>PLAT</t>
  </si>
  <si>
    <t>PLE</t>
  </si>
  <si>
    <t>PM</t>
  </si>
  <si>
    <t>PMTA</t>
  </si>
  <si>
    <t>POLAR</t>
  </si>
  <si>
    <t>PORT</t>
  </si>
  <si>
    <t>POST</t>
  </si>
  <si>
    <t>PPM</t>
  </si>
  <si>
    <t>PPP</t>
  </si>
  <si>
    <t>NP</t>
  </si>
  <si>
    <t>PPPM</t>
  </si>
  <si>
    <t>PPS</t>
  </si>
  <si>
    <t>PR9</t>
  </si>
  <si>
    <t>PRAKIT</t>
  </si>
  <si>
    <t>PREB</t>
  </si>
  <si>
    <t>PRECHA</t>
  </si>
  <si>
    <t>PRG</t>
  </si>
  <si>
    <t>PRIME</t>
  </si>
  <si>
    <t>PRIN</t>
  </si>
  <si>
    <t>PRINC</t>
  </si>
  <si>
    <t>PRM</t>
  </si>
  <si>
    <t>PRO</t>
  </si>
  <si>
    <t>PROUD</t>
  </si>
  <si>
    <t>PSH</t>
  </si>
  <si>
    <t>PSL</t>
  </si>
  <si>
    <t>PSTC</t>
  </si>
  <si>
    <t>PT</t>
  </si>
  <si>
    <t>PTG</t>
  </si>
  <si>
    <t>PTL</t>
  </si>
  <si>
    <t>PTT</t>
  </si>
  <si>
    <t>PTTEP</t>
  </si>
  <si>
    <t>PTTGC</t>
  </si>
  <si>
    <t>PYLON</t>
  </si>
  <si>
    <t>Q-CON</t>
  </si>
  <si>
    <t>QH</t>
  </si>
  <si>
    <t>QLT</t>
  </si>
  <si>
    <t>QTC</t>
  </si>
  <si>
    <t>RAM</t>
  </si>
  <si>
    <t>RATCH</t>
  </si>
  <si>
    <t>RBF</t>
  </si>
  <si>
    <t>RCI</t>
  </si>
  <si>
    <t>RCL</t>
  </si>
  <si>
    <t>RICH</t>
  </si>
  <si>
    <t>RICHY</t>
  </si>
  <si>
    <t>RJH</t>
  </si>
  <si>
    <t>RML</t>
  </si>
  <si>
    <t>ROCK</t>
  </si>
  <si>
    <t>ROH</t>
  </si>
  <si>
    <t>ROJNA</t>
  </si>
  <si>
    <t>RP</t>
  </si>
  <si>
    <t>RPC</t>
  </si>
  <si>
    <t>RPH</t>
  </si>
  <si>
    <t>RS</t>
  </si>
  <si>
    <t>RSP</t>
  </si>
  <si>
    <t>RWI</t>
  </si>
  <si>
    <t>S&amp;J</t>
  </si>
  <si>
    <t>S</t>
  </si>
  <si>
    <t>S11</t>
  </si>
  <si>
    <t>SAAM</t>
  </si>
  <si>
    <t>SABINA</t>
  </si>
  <si>
    <t>SALEE</t>
  </si>
  <si>
    <t>SAM</t>
  </si>
  <si>
    <t>SAMART</t>
  </si>
  <si>
    <t>SAMCO</t>
  </si>
  <si>
    <t>SAMTEL</t>
  </si>
  <si>
    <t>SANKO</t>
  </si>
  <si>
    <t>SAPPE</t>
  </si>
  <si>
    <t>SAT</t>
  </si>
  <si>
    <t>SAUCE</t>
  </si>
  <si>
    <t>SAWAD</t>
  </si>
  <si>
    <t>SAWANG</t>
  </si>
  <si>
    <t>SC</t>
  </si>
  <si>
    <t>SCB</t>
  </si>
  <si>
    <t>SCC</t>
  </si>
  <si>
    <t>SCCC</t>
  </si>
  <si>
    <t>SCG</t>
  </si>
  <si>
    <t>SCI</t>
  </si>
  <si>
    <t>SCM</t>
  </si>
  <si>
    <t>SCN</t>
  </si>
  <si>
    <t>SCP</t>
  </si>
  <si>
    <t>SDC</t>
  </si>
  <si>
    <t>SE</t>
  </si>
  <si>
    <t>SE-ED</t>
  </si>
  <si>
    <t>SEAFCO</t>
  </si>
  <si>
    <t>SEAOIL</t>
  </si>
  <si>
    <t>SEG</t>
  </si>
  <si>
    <t>SELIC</t>
  </si>
  <si>
    <t>SENA</t>
  </si>
  <si>
    <t>SF</t>
  </si>
  <si>
    <t>SFLEX</t>
  </si>
  <si>
    <t>SFP</t>
  </si>
  <si>
    <t>SGF</t>
  </si>
  <si>
    <t>SGP</t>
  </si>
  <si>
    <t>SHANG</t>
  </si>
  <si>
    <t>SHR</t>
  </si>
  <si>
    <t>SIAM</t>
  </si>
  <si>
    <t>SICT</t>
  </si>
  <si>
    <t>SIMAT</t>
  </si>
  <si>
    <t>SINGER</t>
  </si>
  <si>
    <t>SIRI</t>
  </si>
  <si>
    <t>SIS</t>
  </si>
  <si>
    <t>SISB</t>
  </si>
  <si>
    <t>SITHAI</t>
  </si>
  <si>
    <t>SKE</t>
  </si>
  <si>
    <t>SKN</t>
  </si>
  <si>
    <t>SKR</t>
  </si>
  <si>
    <t>SKY</t>
  </si>
  <si>
    <t>SLM</t>
  </si>
  <si>
    <t>SLP</t>
  </si>
  <si>
    <t>SMART</t>
  </si>
  <si>
    <t>SMIT</t>
  </si>
  <si>
    <t>SMK</t>
  </si>
  <si>
    <t>SMPC</t>
  </si>
  <si>
    <t>SMT</t>
  </si>
  <si>
    <t>SNC</t>
  </si>
  <si>
    <t>SNP</t>
  </si>
  <si>
    <t>SOLAR</t>
  </si>
  <si>
    <t>SONIC</t>
  </si>
  <si>
    <t>SORKON</t>
  </si>
  <si>
    <t>SPA</t>
  </si>
  <si>
    <t>SPACK</t>
  </si>
  <si>
    <t>SPALI</t>
  </si>
  <si>
    <t>SPCG</t>
  </si>
  <si>
    <t>SPG</t>
  </si>
  <si>
    <t>SPI</t>
  </si>
  <si>
    <t>SPRC</t>
  </si>
  <si>
    <t>SPVI</t>
  </si>
  <si>
    <t>SQ</t>
  </si>
  <si>
    <t>SR</t>
  </si>
  <si>
    <t>SRICHA</t>
  </si>
  <si>
    <t>SSC</t>
  </si>
  <si>
    <t>SSF</t>
  </si>
  <si>
    <t>SSI</t>
  </si>
  <si>
    <t>SSP</t>
  </si>
  <si>
    <t>SSSC</t>
  </si>
  <si>
    <t>SST</t>
  </si>
  <si>
    <t>STA</t>
  </si>
  <si>
    <t>STANLY</t>
  </si>
  <si>
    <t>STAR</t>
  </si>
  <si>
    <t>STARK</t>
  </si>
  <si>
    <t>STC</t>
  </si>
  <si>
    <t>STEC</t>
  </si>
  <si>
    <t>STGT</t>
  </si>
  <si>
    <t>STHAI</t>
  </si>
  <si>
    <t>STI</t>
  </si>
  <si>
    <t>STPI</t>
  </si>
  <si>
    <t>SUC</t>
  </si>
  <si>
    <t>SUN</t>
  </si>
  <si>
    <t>SUPER</t>
  </si>
  <si>
    <t>SUSCO</t>
  </si>
  <si>
    <t>SUTHA</t>
  </si>
  <si>
    <t>SVH</t>
  </si>
  <si>
    <t>SVI</t>
  </si>
  <si>
    <t>SVOA</t>
  </si>
  <si>
    <t>SWC</t>
  </si>
  <si>
    <t>SYMC</t>
  </si>
  <si>
    <t>SYNEX</t>
  </si>
  <si>
    <t>SYNTEC</t>
  </si>
  <si>
    <t>T</t>
  </si>
  <si>
    <t>TACC</t>
  </si>
  <si>
    <t>TAE</t>
  </si>
  <si>
    <t>TAKUNI</t>
  </si>
  <si>
    <t>TAPAC</t>
  </si>
  <si>
    <t>TASCO</t>
  </si>
  <si>
    <t>TBSP</t>
  </si>
  <si>
    <t>TC</t>
  </si>
  <si>
    <t>TCAP</t>
  </si>
  <si>
    <t>TCC</t>
  </si>
  <si>
    <t>TCCC</t>
  </si>
  <si>
    <t>TCJ</t>
  </si>
  <si>
    <t>TCMC</t>
  </si>
  <si>
    <t>TCOAT</t>
  </si>
  <si>
    <t>TEAM</t>
  </si>
  <si>
    <t>TEAMG</t>
  </si>
  <si>
    <t>TFG</t>
  </si>
  <si>
    <t>TFI</t>
  </si>
  <si>
    <t>TFMAMA</t>
  </si>
  <si>
    <t>TGPRO</t>
  </si>
  <si>
    <t>TH</t>
  </si>
  <si>
    <t>THAI</t>
  </si>
  <si>
    <t>THANA</t>
  </si>
  <si>
    <t>THANI</t>
  </si>
  <si>
    <t>THCOM</t>
  </si>
  <si>
    <t>THE</t>
  </si>
  <si>
    <t>THG</t>
  </si>
  <si>
    <t>THIP</t>
  </si>
  <si>
    <t>THL</t>
  </si>
  <si>
    <t>THMUI</t>
  </si>
  <si>
    <t>THRE</t>
  </si>
  <si>
    <t>THREL</t>
  </si>
  <si>
    <t>TIGER</t>
  </si>
  <si>
    <t>TIP</t>
  </si>
  <si>
    <t>TIPCO</t>
  </si>
  <si>
    <t>TISCO</t>
  </si>
  <si>
    <t>TITLE</t>
  </si>
  <si>
    <t>TIW</t>
  </si>
  <si>
    <t>TK</t>
  </si>
  <si>
    <t>TKN</t>
  </si>
  <si>
    <t>TKS</t>
  </si>
  <si>
    <t>TKT</t>
  </si>
  <si>
    <t>TM</t>
  </si>
  <si>
    <t>TMB</t>
  </si>
  <si>
    <t>TMC</t>
  </si>
  <si>
    <t>TMD</t>
  </si>
  <si>
    <t>TMI</t>
  </si>
  <si>
    <t>TMILL</t>
  </si>
  <si>
    <t>TMT</t>
  </si>
  <si>
    <t>TMW</t>
  </si>
  <si>
    <t>TNDT</t>
  </si>
  <si>
    <t>TNH</t>
  </si>
  <si>
    <t>TNITY</t>
  </si>
  <si>
    <t>TNL</t>
  </si>
  <si>
    <t>TNP</t>
  </si>
  <si>
    <t>TNPC</t>
  </si>
  <si>
    <t>TNR</t>
  </si>
  <si>
    <t>TOA</t>
  </si>
  <si>
    <t>TOG</t>
  </si>
  <si>
    <t>TOP</t>
  </si>
  <si>
    <t>TOPP</t>
  </si>
  <si>
    <t>TPA</t>
  </si>
  <si>
    <t>TPAC</t>
  </si>
  <si>
    <t>TPBI</t>
  </si>
  <si>
    <t>TPCH</t>
  </si>
  <si>
    <t>TPCORP</t>
  </si>
  <si>
    <t>TPIPL</t>
  </si>
  <si>
    <t>TPIPP</t>
  </si>
  <si>
    <t>TPLAS</t>
  </si>
  <si>
    <t>TPOLY</t>
  </si>
  <si>
    <t>TPP</t>
  </si>
  <si>
    <t>TPS</t>
  </si>
  <si>
    <t>TQM</t>
  </si>
  <si>
    <t>TR</t>
  </si>
  <si>
    <t>TRC</t>
  </si>
  <si>
    <t>TRITN</t>
  </si>
  <si>
    <t>TRT</t>
  </si>
  <si>
    <t>TRU</t>
  </si>
  <si>
    <t>TRUBB</t>
  </si>
  <si>
    <t>TSC</t>
  </si>
  <si>
    <t>TSE</t>
  </si>
  <si>
    <t>TSF</t>
  </si>
  <si>
    <t>TSI</t>
  </si>
  <si>
    <t>TSR</t>
  </si>
  <si>
    <t>TSTE</t>
  </si>
  <si>
    <t>TSTH</t>
  </si>
  <si>
    <t>TTA</t>
  </si>
  <si>
    <t>TTCL</t>
  </si>
  <si>
    <t>TTI</t>
  </si>
  <si>
    <t>TTT</t>
  </si>
  <si>
    <t>TTW</t>
  </si>
  <si>
    <t>TU</t>
  </si>
  <si>
    <t>TVD</t>
  </si>
  <si>
    <t>TVI</t>
  </si>
  <si>
    <t>TVO</t>
  </si>
  <si>
    <t>TVT</t>
  </si>
  <si>
    <t>TWP</t>
  </si>
  <si>
    <t>TWPC</t>
  </si>
  <si>
    <t>TWZ</t>
  </si>
  <si>
    <t>TYCN</t>
  </si>
  <si>
    <t>U</t>
  </si>
  <si>
    <t>UAC</t>
  </si>
  <si>
    <t>UBIS</t>
  </si>
  <si>
    <t>UEC</t>
  </si>
  <si>
    <t>UKEM</t>
  </si>
  <si>
    <t>UMI</t>
  </si>
  <si>
    <t>UMS</t>
  </si>
  <si>
    <t>UNIQ</t>
  </si>
  <si>
    <t>UOBKH</t>
  </si>
  <si>
    <t>UP</t>
  </si>
  <si>
    <t>UPA</t>
  </si>
  <si>
    <t>UPF</t>
  </si>
  <si>
    <t>UPOIC</t>
  </si>
  <si>
    <t>UREKA</t>
  </si>
  <si>
    <t>UT</t>
  </si>
  <si>
    <t>UTP</t>
  </si>
  <si>
    <t>UV</t>
  </si>
  <si>
    <t>UVAN</t>
  </si>
  <si>
    <t>UWC</t>
  </si>
  <si>
    <t>VARO</t>
  </si>
  <si>
    <t>VCOM</t>
  </si>
  <si>
    <t>VGI</t>
  </si>
  <si>
    <t>VIBHA</t>
  </si>
  <si>
    <t>VIH</t>
  </si>
  <si>
    <t>VL</t>
  </si>
  <si>
    <t>VNG</t>
  </si>
  <si>
    <t>VNT</t>
  </si>
  <si>
    <t>VPO</t>
  </si>
  <si>
    <t>VRANDA</t>
  </si>
  <si>
    <t>W</t>
  </si>
  <si>
    <t>WACOAL</t>
  </si>
  <si>
    <t>WAVE</t>
  </si>
  <si>
    <t>WG</t>
  </si>
  <si>
    <t>WHA</t>
  </si>
  <si>
    <t>WHAUP</t>
  </si>
  <si>
    <t>WICE</t>
  </si>
  <si>
    <t>WIIK</t>
  </si>
  <si>
    <t>WIN</t>
  </si>
  <si>
    <t>WINNER</t>
  </si>
  <si>
    <t>WORK</t>
  </si>
  <si>
    <t>WP</t>
  </si>
  <si>
    <t>WPH</t>
  </si>
  <si>
    <t>WR</t>
  </si>
  <si>
    <t>XO</t>
  </si>
  <si>
    <t>YCI</t>
  </si>
  <si>
    <t>YGG</t>
  </si>
  <si>
    <t>YUASA</t>
  </si>
  <si>
    <t>ZEN</t>
  </si>
  <si>
    <t>ZIGA</t>
  </si>
  <si>
    <t>ZMICO</t>
  </si>
  <si>
    <t>Balance Sheet</t>
  </si>
  <si>
    <t>Ctrl+H</t>
  </si>
  <si>
    <t>Yearly/2013</t>
  </si>
  <si>
    <t>Q1/2014</t>
  </si>
  <si>
    <t>Q2/2014</t>
  </si>
  <si>
    <t>Q3/2014</t>
  </si>
  <si>
    <t>Yearly/2014</t>
  </si>
  <si>
    <t>Q1/2015</t>
  </si>
  <si>
    <t>Q2/2015</t>
  </si>
  <si>
    <t>Q3/2015</t>
  </si>
  <si>
    <t>Yearly/2015</t>
  </si>
  <si>
    <t>Q1/2016</t>
  </si>
  <si>
    <t>Q2/2016</t>
  </si>
  <si>
    <t>Q3/2016</t>
  </si>
  <si>
    <t>Yearly/2016</t>
  </si>
  <si>
    <t>Q1/2017</t>
  </si>
  <si>
    <t>Q2/2017</t>
  </si>
  <si>
    <t>Q3/2017</t>
  </si>
  <si>
    <t>Yearly/2017</t>
  </si>
  <si>
    <t>Q1/2018</t>
  </si>
  <si>
    <t>Q2/2018</t>
  </si>
  <si>
    <t>Q3/2018</t>
  </si>
  <si>
    <t>Yearly/2018</t>
  </si>
  <si>
    <t>Q1/2019</t>
  </si>
  <si>
    <t>Q2/2019</t>
  </si>
  <si>
    <t>Q3/2019</t>
  </si>
  <si>
    <t>Yearly/2019</t>
  </si>
  <si>
    <t>Q1/2020</t>
  </si>
  <si>
    <t>Q2/2020</t>
  </si>
  <si>
    <t>Assets</t>
  </si>
  <si>
    <t>Ctrl + Shift + ขวา 1 ครั้ง</t>
  </si>
  <si>
    <t xml:space="preserve"> Cash and Cash Equivalents</t>
  </si>
  <si>
    <t xml:space="preserve"> Short-Term Investments</t>
  </si>
  <si>
    <t xml:space="preserve"> Trade Accounts and Other Receivable</t>
  </si>
  <si>
    <t xml:space="preserve">    Other Parties</t>
  </si>
  <si>
    <t xml:space="preserve"> Advances and Short-Term Loans</t>
  </si>
  <si>
    <t xml:space="preserve">    Related Parties</t>
  </si>
  <si>
    <t xml:space="preserve"> Inventories</t>
  </si>
  <si>
    <t xml:space="preserve"> Other Current Financial Assets</t>
  </si>
  <si>
    <t xml:space="preserve"> Other Short-Term Account Receivables - Net</t>
  </si>
  <si>
    <t xml:space="preserve"> Other Current Assets</t>
  </si>
  <si>
    <t xml:space="preserve">    Other Current Assets - Others</t>
  </si>
  <si>
    <t xml:space="preserve"> Total Current Assets</t>
  </si>
  <si>
    <t xml:space="preserve"> Investment in Associates Joint Ventures And/or Jointly-Control Entities, Equity Method</t>
  </si>
  <si>
    <t xml:space="preserve"> Investment Accounted for Using Cost Method</t>
  </si>
  <si>
    <t xml:space="preserve">    Long-Term Investments</t>
  </si>
  <si>
    <t xml:space="preserve"> Property, Plant and Equipments - Net</t>
  </si>
  <si>
    <t xml:space="preserve">    Property, Plant and Equipments</t>
  </si>
  <si>
    <t xml:space="preserve"> Goodwill - Net</t>
  </si>
  <si>
    <t xml:space="preserve">    Goodwill</t>
  </si>
  <si>
    <t xml:space="preserve"> Intangible Assets - Net</t>
  </si>
  <si>
    <t xml:space="preserve">    Other Intangible Assets</t>
  </si>
  <si>
    <t xml:space="preserve"> Other Non-Current Financial Assets</t>
  </si>
  <si>
    <t xml:space="preserve"> Deferred Tax Assets</t>
  </si>
  <si>
    <t xml:space="preserve"> Other Non-Current Assets</t>
  </si>
  <si>
    <t xml:space="preserve">    Other Non-Current Assets - Other</t>
  </si>
  <si>
    <t xml:space="preserve"> Total Non-Current Assets</t>
  </si>
  <si>
    <t xml:space="preserve"> Total Assets</t>
  </si>
  <si>
    <t>Liabilities</t>
  </si>
  <si>
    <t xml:space="preserve"> Bank Overdrafts and Short-Term Borrowings From Financial Institutions</t>
  </si>
  <si>
    <t xml:space="preserve"> Trade Accounts and Other Payable</t>
  </si>
  <si>
    <t xml:space="preserve"> Other Short-Term Account Payables - Net</t>
  </si>
  <si>
    <t xml:space="preserve"> Current Portion of Long-Term Liabilities</t>
  </si>
  <si>
    <t xml:space="preserve">    Long-Term Borrowings From Financial Institutions</t>
  </si>
  <si>
    <t xml:space="preserve">    Finance Lease Liabilities</t>
  </si>
  <si>
    <t xml:space="preserve"> Other Current Liabilities</t>
  </si>
  <si>
    <t xml:space="preserve">    Dividend Payable</t>
  </si>
  <si>
    <t xml:space="preserve">    Corporate Income Tax Payable</t>
  </si>
  <si>
    <t xml:space="preserve"> Total Current Liabilities</t>
  </si>
  <si>
    <t xml:space="preserve"> Net of Current Portion of Long-Term Liabilities</t>
  </si>
  <si>
    <t xml:space="preserve"> Net of Current Portion of Post Employee Benefit Obligations</t>
  </si>
  <si>
    <t xml:space="preserve"> Deferred Tax Liabilities</t>
  </si>
  <si>
    <t xml:space="preserve"> Other Non-Current Liabilities</t>
  </si>
  <si>
    <t xml:space="preserve">    Other Non-Current Liabilities - Others</t>
  </si>
  <si>
    <t xml:space="preserve"> Total Non-Current Liabilities</t>
  </si>
  <si>
    <t xml:space="preserve"> Total Liabilities</t>
  </si>
  <si>
    <t>Equities</t>
  </si>
  <si>
    <t xml:space="preserve"> Authorized Share Capital</t>
  </si>
  <si>
    <t xml:space="preserve">    Ordinary Shares</t>
  </si>
  <si>
    <t xml:space="preserve"> Issued and Fully Paid-Up Share Capital</t>
  </si>
  <si>
    <t xml:space="preserve"> Warrants, Options and Rights</t>
  </si>
  <si>
    <t xml:space="preserve"> Premium (Discount) on Share Capital</t>
  </si>
  <si>
    <t xml:space="preserve"> Retained Earnings (Deficit)</t>
  </si>
  <si>
    <t xml:space="preserve">    Retained Earnings - Appropriated</t>
  </si>
  <si>
    <t xml:space="preserve">      Legal and Statutory Reserves</t>
  </si>
  <si>
    <t xml:space="preserve">    Retained Earnings (Deficit) - Unappropriated</t>
  </si>
  <si>
    <t xml:space="preserve"> Other Components of Equity</t>
  </si>
  <si>
    <t xml:space="preserve">    Other Surplus (Deficit)</t>
  </si>
  <si>
    <t xml:space="preserve">      Surplus (Deficit) From Business Combinations Under Common Control</t>
  </si>
  <si>
    <t xml:space="preserve">      Other Surplus (Deficit) - Others</t>
  </si>
  <si>
    <t xml:space="preserve">    Currency Translation Changes</t>
  </si>
  <si>
    <t xml:space="preserve">    Other Items</t>
  </si>
  <si>
    <t xml:space="preserve"> Equity Attributable to Equity Holders of Parent</t>
  </si>
  <si>
    <t xml:space="preserve"> Non-Controlling Interests</t>
  </si>
  <si>
    <t xml:space="preserve"> Total Equity</t>
  </si>
  <si>
    <t>Short-Term Debt</t>
  </si>
  <si>
    <t>Long-Term Debt</t>
  </si>
  <si>
    <t>Total Debt</t>
  </si>
  <si>
    <t>P&amp;L</t>
  </si>
  <si>
    <t/>
  </si>
  <si>
    <t>Q4/2013</t>
  </si>
  <si>
    <t>Q4/2014</t>
  </si>
  <si>
    <t>Q4/2015</t>
  </si>
  <si>
    <t>Q4/2016</t>
  </si>
  <si>
    <t>Q4/2017</t>
  </si>
  <si>
    <t>Q4/2018</t>
  </si>
  <si>
    <t>Q4/2019</t>
  </si>
  <si>
    <t>Revenues</t>
  </si>
  <si>
    <t xml:space="preserve"> Revenues From Sale of Goods and Rendering of Services</t>
  </si>
  <si>
    <t xml:space="preserve">    Revenues From Sales</t>
  </si>
  <si>
    <t xml:space="preserve"> Other Income</t>
  </si>
  <si>
    <t xml:space="preserve">    Gain on Foreign Currency Exchange</t>
  </si>
  <si>
    <t xml:space="preserve">    Gain on Disposal of Investments</t>
  </si>
  <si>
    <t xml:space="preserve">    Gain on Fair Value Adjustments of Investments</t>
  </si>
  <si>
    <t xml:space="preserve">    Reversal Impairment Loss of Other Assets</t>
  </si>
  <si>
    <t xml:space="preserve">    Other Incomes - Others</t>
  </si>
  <si>
    <t xml:space="preserve"> Shares of Profits From Investments Accounted for Using the Equity Method</t>
  </si>
  <si>
    <t xml:space="preserve"> Total Revenues</t>
  </si>
  <si>
    <t>Expenses</t>
  </si>
  <si>
    <t xml:space="preserve"> Cost of Sale of Goods and Rendering of Services</t>
  </si>
  <si>
    <t xml:space="preserve">    Cost of Goods Sold</t>
  </si>
  <si>
    <t xml:space="preserve"> Selling and Administrative Expenses</t>
  </si>
  <si>
    <t xml:space="preserve">    Selling Expenses</t>
  </si>
  <si>
    <t xml:space="preserve">    Administrative Expenses</t>
  </si>
  <si>
    <t xml:space="preserve"> Other Expenses</t>
  </si>
  <si>
    <t xml:space="preserve">    Loss on Foreign Currency Exchange</t>
  </si>
  <si>
    <t xml:space="preserve"> Shares of Losses From Investments Accounted for Using the Equity Method</t>
  </si>
  <si>
    <t xml:space="preserve"> Total Expenses</t>
  </si>
  <si>
    <t>Net Profit</t>
  </si>
  <si>
    <t xml:space="preserve"> Profit (Loss) Before Finance Costs and Income Tax Expenses</t>
  </si>
  <si>
    <t xml:space="preserve"> Finance Costs</t>
  </si>
  <si>
    <t xml:space="preserve"> Income Tax Expenses</t>
  </si>
  <si>
    <t xml:space="preserve"> Net Profit (Loss)</t>
  </si>
  <si>
    <t xml:space="preserve"> Profit (Loss) Attributable to Equity Holders of the Parent</t>
  </si>
  <si>
    <t xml:space="preserve"> Profit (Loss) Attributable to Non-Controlling Interests</t>
  </si>
  <si>
    <t xml:space="preserve"> Basic Earnings per Share (Unit : Baht)</t>
  </si>
  <si>
    <t xml:space="preserve"> Diluted Earnings per Share (Unit : Baht)</t>
  </si>
  <si>
    <t>Other Comprehensive Income Statement</t>
  </si>
  <si>
    <t xml:space="preserve"> Actuarial Gains (Losses) on Employee Benefit Plans</t>
  </si>
  <si>
    <t xml:space="preserve"> Exchange Differences on Translating Foreign Operations</t>
  </si>
  <si>
    <t xml:space="preserve"> Total Other Comprehensive Income</t>
  </si>
  <si>
    <t xml:space="preserve">    Total Comprehensive Income Attributable to Equity Holders of the Parent</t>
  </si>
  <si>
    <t xml:space="preserve">    Total Comprehensive Income Attributable to Non-Controlling Interests</t>
  </si>
  <si>
    <t xml:space="preserve"> Other Expenses (Edited)</t>
  </si>
  <si>
    <t>Cashflow</t>
  </si>
  <si>
    <t>Operating Activities</t>
  </si>
  <si>
    <t xml:space="preserve"> Period Net Profit (Loss)/attributable to Equity Holders of Parent</t>
  </si>
  <si>
    <t xml:space="preserve"> Depreciation and Amortisation</t>
  </si>
  <si>
    <t xml:space="preserve">    Depreciation</t>
  </si>
  <si>
    <t xml:space="preserve">    Amortisation</t>
  </si>
  <si>
    <t xml:space="preserve"> Bad Debt and Doubtful Accounts (Reversal)</t>
  </si>
  <si>
    <t xml:space="preserve"> Loss on Diminution in Value of Inventories (Reversal)</t>
  </si>
  <si>
    <t xml:space="preserve"> Share of (Profit) Loss From Investments Accounted for Using the Equity Method</t>
  </si>
  <si>
    <t xml:space="preserve"> Unrealised (Gain) Loss on Foreign Currency Exchange</t>
  </si>
  <si>
    <t xml:space="preserve"> Impairment Loss of Other Assets (Reversal)</t>
  </si>
  <si>
    <t xml:space="preserve"> (Gain) Loss on Sales of Investments in Subsidiaries and Associates</t>
  </si>
  <si>
    <t xml:space="preserve"> (Gain) Loss on Disposal of Other Investments</t>
  </si>
  <si>
    <t xml:space="preserve"> (Gain) Loss on Disposal of Fixed Assets</t>
  </si>
  <si>
    <t xml:space="preserve"> (Gain) Loss on Fair Value Adjustments of Investments</t>
  </si>
  <si>
    <t xml:space="preserve"> Loss on Write-Off Intangible Assets</t>
  </si>
  <si>
    <t xml:space="preserve"> Other Reconciliation Items</t>
  </si>
  <si>
    <t xml:space="preserve"> Cash Flows From (Used In) Operations Before Changes in Operating Assets and Liabilities</t>
  </si>
  <si>
    <t xml:space="preserve"> (Increase) Decrease in Operating Assets</t>
  </si>
  <si>
    <t xml:space="preserve">    (Increase) Decrease in Trade Account and Other Receivables - Other Parties</t>
  </si>
  <si>
    <t xml:space="preserve">    Increase (Decrease) in Other Receivables - Other Parties</t>
  </si>
  <si>
    <t xml:space="preserve">    (Increase) Decrease in Inventories</t>
  </si>
  <si>
    <t xml:space="preserve">    (Increase) Decrease in Other Current Assets</t>
  </si>
  <si>
    <t xml:space="preserve">    (Increase) Decrease in Other Non-Current Assets</t>
  </si>
  <si>
    <t xml:space="preserve"> Increase (Decrease) in Operating Liabilities</t>
  </si>
  <si>
    <t xml:space="preserve">    Increase (Decrease) in Trade Account and Other Payables - Other Parties</t>
  </si>
  <si>
    <t xml:space="preserve">    Increase (Decrease) in Other Payables - Other Parties</t>
  </si>
  <si>
    <t xml:space="preserve">    Increase (Decrease) in Other Current Liabilities</t>
  </si>
  <si>
    <t xml:space="preserve">    Increase (Decrease) in Other Non-Current Liabilities</t>
  </si>
  <si>
    <t xml:space="preserve"> Cash Generated From Operations</t>
  </si>
  <si>
    <t xml:space="preserve"> Income Tax Paid</t>
  </si>
  <si>
    <t xml:space="preserve"> Net Cash Provided by (Used In) Operating Activities</t>
  </si>
  <si>
    <t>Investing Activities</t>
  </si>
  <si>
    <t xml:space="preserve"> (Increase) Decrease in Short-Term Investments</t>
  </si>
  <si>
    <t xml:space="preserve"> (Increase) Decrease in Long-Term Investments</t>
  </si>
  <si>
    <t xml:space="preserve">    (Increase) in Long-Term Investments</t>
  </si>
  <si>
    <t xml:space="preserve">    Decrease in Long-Term Investments</t>
  </si>
  <si>
    <t xml:space="preserve"> (Increase) Decrease in Investment in Subsidiaries and Associates</t>
  </si>
  <si>
    <t xml:space="preserve">    (Increase) in Investment in Subsidiaries And/or Associates</t>
  </si>
  <si>
    <t xml:space="preserve">    Decrease in Investment in Subsidiaries And/or Associates</t>
  </si>
  <si>
    <t xml:space="preserve"> (Increase) Decrease in Advances and Short-Term Loans - Related Parties</t>
  </si>
  <si>
    <t xml:space="preserve"> (Increase) Decrease in Property, Plant and Equipments</t>
  </si>
  <si>
    <t xml:space="preserve">    Proceeds From Disposal of Property, Plant and Equipments</t>
  </si>
  <si>
    <t xml:space="preserve">    Purchases of Property, Plant and Equipments</t>
  </si>
  <si>
    <t xml:space="preserve"> (Increase) Decrease in Intangible Assets</t>
  </si>
  <si>
    <t xml:space="preserve">    (Increase) in Intangible Assets</t>
  </si>
  <si>
    <t xml:space="preserve"> (Increase) Decrease in Restricted Deposits at Financial Institutions</t>
  </si>
  <si>
    <t xml:space="preserve"> Dividends Received</t>
  </si>
  <si>
    <t xml:space="preserve"> Interest Received</t>
  </si>
  <si>
    <t xml:space="preserve"> Other Items</t>
  </si>
  <si>
    <t xml:space="preserve"> Net Cash Provided by (Used In) Investing Activities</t>
  </si>
  <si>
    <t>Financing Activities</t>
  </si>
  <si>
    <t xml:space="preserve"> Increase (Decrease) in Short-Term Borrowings From Financial Institutions</t>
  </si>
  <si>
    <t xml:space="preserve"> Increase (Decrease) in Other Loan From Financial Institutions</t>
  </si>
  <si>
    <t xml:space="preserve">    Increase in Other Loan From Financial Institutions</t>
  </si>
  <si>
    <t xml:space="preserve">    (Decrease) in Other Loan From Financial Institutions</t>
  </si>
  <si>
    <t xml:space="preserve"> Increase (Decrease) in Short-Term Borrowings From Other Parties</t>
  </si>
  <si>
    <t xml:space="preserve"> Increase (Decrease) in Long-Term Borrowings From Other Parties</t>
  </si>
  <si>
    <t xml:space="preserve">    Increase in Long-Term Borrowings From Other Parties</t>
  </si>
  <si>
    <t xml:space="preserve">    (Decrease) in Long-Term Borrowings From Other Parties</t>
  </si>
  <si>
    <t xml:space="preserve"> Increase (Decrease) in Other Loans to Other Parties</t>
  </si>
  <si>
    <t xml:space="preserve">    (Decrease) in Other Loans to Other Parties</t>
  </si>
  <si>
    <t xml:space="preserve"> Increase (Decrease) in Finance Lease Contract Liabilities</t>
  </si>
  <si>
    <t xml:space="preserve">    (Decrease) in Finance Lease Contract Liabilities</t>
  </si>
  <si>
    <t xml:space="preserve"> Proceeds From Issuance of Share Capital</t>
  </si>
  <si>
    <t xml:space="preserve"> Dividend Paid</t>
  </si>
  <si>
    <t xml:space="preserve"> Interest Paid</t>
  </si>
  <si>
    <t xml:space="preserve"> Net Cash Provided by (Used In) Financing Activities</t>
  </si>
  <si>
    <t>Net Cash Flow</t>
  </si>
  <si>
    <t xml:space="preserve"> Net Increase (Decrease) in Cash and Cash Equivalent</t>
  </si>
  <si>
    <t xml:space="preserve"> Effect of Exchange Rate Changes on Cash and Cash Equivalents</t>
  </si>
  <si>
    <t xml:space="preserve"> Cash and Cash Equivalents, Beginning Balance</t>
  </si>
  <si>
    <t xml:space="preserve"> Cash and Cash Equivalents, Ending Balance</t>
  </si>
  <si>
    <t>Asset</t>
  </si>
  <si>
    <t>Q1</t>
  </si>
  <si>
    <t>Q2</t>
  </si>
  <si>
    <t>Q3</t>
  </si>
  <si>
    <t>Yearly</t>
  </si>
  <si>
    <t>%COMMON SIZE</t>
  </si>
  <si>
    <t>D/E Ratio</t>
  </si>
  <si>
    <t>Equity</t>
  </si>
  <si>
    <t>REVENUE STRUCTURE</t>
  </si>
  <si>
    <t>Q4</t>
  </si>
  <si>
    <t>%YOY Growth</t>
  </si>
  <si>
    <t>COGS BREAKDOWN</t>
  </si>
  <si>
    <t>Gross Profit</t>
  </si>
  <si>
    <t>%GPM</t>
  </si>
  <si>
    <t>SG&amp;A</t>
  </si>
  <si>
    <t>EBIT</t>
  </si>
  <si>
    <t>%EBIT</t>
  </si>
  <si>
    <t>EBITDA</t>
  </si>
  <si>
    <t>%EBITDA</t>
  </si>
  <si>
    <t>EBT</t>
  </si>
  <si>
    <t>%EBT</t>
  </si>
  <si>
    <t>%Tax Rate</t>
  </si>
  <si>
    <t>%NPM</t>
  </si>
  <si>
    <t xml:space="preserve"> Loss on Obsolescence (Reversal)</t>
  </si>
  <si>
    <t>CFO/Net Profit</t>
  </si>
  <si>
    <t>Free Cash Flow</t>
  </si>
  <si>
    <t>CapEX</t>
  </si>
  <si>
    <t>Financial Ratio</t>
  </si>
  <si>
    <t>Profitability Ratio</t>
  </si>
  <si>
    <t>ROA</t>
  </si>
  <si>
    <t>ROIC</t>
  </si>
  <si>
    <t>ROE</t>
  </si>
  <si>
    <t>Debt Ratio</t>
  </si>
  <si>
    <t>Debt to Equity</t>
  </si>
  <si>
    <t>Debt to Net Profit</t>
  </si>
  <si>
    <t>Market Ratio</t>
  </si>
  <si>
    <t>Common Shares</t>
  </si>
  <si>
    <t>Book Value / Share</t>
  </si>
  <si>
    <t>EPS</t>
  </si>
  <si>
    <t>EPS Growth</t>
  </si>
  <si>
    <t>Dividend per Share</t>
  </si>
  <si>
    <t>Dividend Yield</t>
  </si>
  <si>
    <t>Dividend Payout Ratio</t>
  </si>
  <si>
    <t>Market Cap</t>
  </si>
  <si>
    <t>P/BV</t>
  </si>
  <si>
    <t>P/E</t>
  </si>
  <si>
    <t>EV/EBITDA</t>
  </si>
  <si>
    <t>P/S</t>
  </si>
  <si>
    <t>Max Price</t>
  </si>
  <si>
    <t>Min Price</t>
  </si>
  <si>
    <t>Price</t>
  </si>
  <si>
    <t>Liquidity Ratio</t>
  </si>
  <si>
    <t>ระยะเวลาเก็บหนี้เฉลี่ย</t>
  </si>
  <si>
    <t>ระยะเวลาขายสินค้าเฉลี่ย</t>
  </si>
  <si>
    <t>ระยะเวลาชำระหนี้เฉลี่ย</t>
  </si>
  <si>
    <t>Cash Cycle</t>
  </si>
  <si>
    <t>Valuation</t>
  </si>
  <si>
    <t>PEG Ratio</t>
  </si>
  <si>
    <t>CONSENSUS</t>
  </si>
  <si>
    <t>P/BV MOS</t>
  </si>
  <si>
    <t>P/E MOS</t>
  </si>
  <si>
    <t>EV/EBITDA MOS</t>
  </si>
  <si>
    <t>P/S MOS</t>
  </si>
  <si>
    <t>CONSENSUS MOS</t>
  </si>
  <si>
    <t>AVERAGE MOS</t>
  </si>
  <si>
    <t>Backtesting</t>
  </si>
  <si>
    <t>DPS Consecutive</t>
  </si>
  <si>
    <t>Total Return</t>
  </si>
  <si>
    <t>%Total Return</t>
  </si>
  <si>
    <t>CAGR</t>
  </si>
  <si>
    <t>Q1/2008</t>
  </si>
  <si>
    <t>Q2/2008</t>
  </si>
  <si>
    <t>Q3/2008</t>
  </si>
  <si>
    <t>Yearly/2008</t>
  </si>
  <si>
    <t>Q1/2009</t>
  </si>
  <si>
    <t>Q2/2009</t>
  </si>
  <si>
    <t>Q3/2009</t>
  </si>
  <si>
    <t>Yearly/2009</t>
  </si>
  <si>
    <t>Q1/2010</t>
  </si>
  <si>
    <t>Q2/2010</t>
  </si>
  <si>
    <t>Q3/2010</t>
  </si>
  <si>
    <t>Yearly/2010</t>
  </si>
  <si>
    <t>Q1/2011</t>
  </si>
  <si>
    <t>Q2/2011</t>
  </si>
  <si>
    <t>Q3/2011</t>
  </si>
  <si>
    <t>Yearly/2011</t>
  </si>
  <si>
    <t>Q1/2012</t>
  </si>
  <si>
    <t>Q2/2012</t>
  </si>
  <si>
    <t>Q3/2012</t>
  </si>
  <si>
    <t>Yearly/2012</t>
  </si>
  <si>
    <t>Q1/2013</t>
  </si>
  <si>
    <t>Q2/2013</t>
  </si>
  <si>
    <t>Q3/2013</t>
  </si>
  <si>
    <t xml:space="preserve"> Short-Term Investments Restricted or Pledged</t>
  </si>
  <si>
    <t xml:space="preserve"> Derivative Assets, Current</t>
  </si>
  <si>
    <t xml:space="preserve">    Refundable Value Added Tax</t>
  </si>
  <si>
    <t xml:space="preserve">    Receivables Value Added Tax</t>
  </si>
  <si>
    <t xml:space="preserve">    Associates, Joint Ventures And/or Jointly-Controlled Entities</t>
  </si>
  <si>
    <t xml:space="preserve"> Net Current Portion of Long-Term Receivables</t>
  </si>
  <si>
    <t xml:space="preserve"> Assets Under Concession Agreements</t>
  </si>
  <si>
    <t xml:space="preserve">    Concession Rights</t>
  </si>
  <si>
    <t xml:space="preserve"> Derivative Assets, Non-Current</t>
  </si>
  <si>
    <t xml:space="preserve">    Long-Term Borrowings From Other Parties</t>
  </si>
  <si>
    <t xml:space="preserve">    Liabilities Under Concession Right</t>
  </si>
  <si>
    <t xml:space="preserve">    Debentures and Debt Certificates</t>
  </si>
  <si>
    <t xml:space="preserve">    Other Long-Term Liabilities</t>
  </si>
  <si>
    <t xml:space="preserve"> Current Portion of Account Payables</t>
  </si>
  <si>
    <t xml:space="preserve"> Other Current Financial Liabilities</t>
  </si>
  <si>
    <t xml:space="preserve"> Current Portion of Deferred Income</t>
  </si>
  <si>
    <t xml:space="preserve"> Current Portion of Advances Received From Customers</t>
  </si>
  <si>
    <t xml:space="preserve"> Short-Term Provisions</t>
  </si>
  <si>
    <t xml:space="preserve">    Accrued Expense</t>
  </si>
  <si>
    <t xml:space="preserve">    Accrued Concession Fees</t>
  </si>
  <si>
    <t xml:space="preserve">    Other Current Liabilities - Others</t>
  </si>
  <si>
    <t xml:space="preserve"> Net of Current Portion of Other Account Payables</t>
  </si>
  <si>
    <t xml:space="preserve"> Derivative Liabilities, Non-Current</t>
  </si>
  <si>
    <t xml:space="preserve"> Other Non-Current Financial Liabilities</t>
  </si>
  <si>
    <t xml:space="preserve">      Revaluation Surplus on Investments</t>
  </si>
  <si>
    <t xml:space="preserve">      Unrealised Gain (Loss) From Changes in Investments Interest</t>
  </si>
  <si>
    <t xml:space="preserve">      Surplus (Deficit) From Shareholders' Equity Transaction of Subsidiaries And/or Associates</t>
  </si>
  <si>
    <t xml:space="preserve">        Revaluation Surplus on Investments</t>
  </si>
  <si>
    <t xml:space="preserve">        Others</t>
  </si>
  <si>
    <t xml:space="preserve">    Share Subscription Received in Advance</t>
  </si>
  <si>
    <t>Q4/2008</t>
  </si>
  <si>
    <t>Q4/2009</t>
  </si>
  <si>
    <t>Q4/2010</t>
  </si>
  <si>
    <t>Q4/2011</t>
  </si>
  <si>
    <t>Q4/2012</t>
  </si>
  <si>
    <t xml:space="preserve">    Revenues From Construction Contracts</t>
  </si>
  <si>
    <t xml:space="preserve">    Revenues From Rendering of Services</t>
  </si>
  <si>
    <t xml:space="preserve">    Interest Income</t>
  </si>
  <si>
    <t xml:space="preserve">    Cost of Construction Services</t>
  </si>
  <si>
    <t xml:space="preserve">    Cost of Rendering of Services</t>
  </si>
  <si>
    <t xml:space="preserve">    Loss on Fair Value Adjustments of Investments</t>
  </si>
  <si>
    <t xml:space="preserve">    Impairment Loss of Fixed Assets</t>
  </si>
  <si>
    <t xml:space="preserve">    Impairment Loss of Intangible Assets</t>
  </si>
  <si>
    <t xml:space="preserve">    Impairment Loss of Other Assets</t>
  </si>
  <si>
    <t xml:space="preserve"> Management and Directors' Remuneration</t>
  </si>
  <si>
    <t xml:space="preserve">    Managements' Remuneration</t>
  </si>
  <si>
    <t xml:space="preserve"> Unrealised Gains (Losses) on Available-for-Sale Financial Assets</t>
  </si>
  <si>
    <t xml:space="preserve"> Gains (Losses) on Cash Flow Hedges</t>
  </si>
  <si>
    <t xml:space="preserve"> Income Tax Relating to Components of Other Comprehensive Income</t>
  </si>
  <si>
    <t xml:space="preserve"> Profit (Loss) Before Financial Costs And/or Income Tax Expenses</t>
  </si>
  <si>
    <t xml:space="preserve"> Impairment Loss of Fixed Assets (Reversal)</t>
  </si>
  <si>
    <t xml:space="preserve"> Impairment Loss of Identifiable Intangible Assets (Reversal)</t>
  </si>
  <si>
    <t xml:space="preserve"> Impairment Loss of Investments (Reversal)</t>
  </si>
  <si>
    <t xml:space="preserve"> (Gain) Loss on Disposal of Other Assets</t>
  </si>
  <si>
    <t xml:space="preserve"> Loss on Write-Off Fixed Assets</t>
  </si>
  <si>
    <t xml:space="preserve">    (Increase) Decrease in Trade Account and Other Receivables - Related Parties</t>
  </si>
  <si>
    <t xml:space="preserve">    Increase (Decrease) in Other Receivables - Related Parties</t>
  </si>
  <si>
    <t xml:space="preserve">    Increase (Decrease) in Other Payables - Related Parties</t>
  </si>
  <si>
    <t xml:space="preserve"> (Increase) Decrease in Other Investment</t>
  </si>
  <si>
    <t xml:space="preserve">    (Increase) in Other Investment</t>
  </si>
  <si>
    <t xml:space="preserve"> (Increase) Decrease in Advances and Short-Term Loans - Other Parties</t>
  </si>
  <si>
    <t xml:space="preserve"> (Increase) Decrease in Assets Under Concession Agreements</t>
  </si>
  <si>
    <t xml:space="preserve">    (Increase) in Assets Under Concession Agreements</t>
  </si>
  <si>
    <t xml:space="preserve"> Increase (Decrease) in Long-Term Borrowings From Financial Institutions</t>
  </si>
  <si>
    <t xml:space="preserve">    Increase in Long-Term Borrowings From Financial Institutions</t>
  </si>
  <si>
    <t xml:space="preserve">    (Decrease) in Long-Term Borrowings From Financial Institutions</t>
  </si>
  <si>
    <t xml:space="preserve"> Increase (Decrease) in Short-Term Borrowings From Related Parties</t>
  </si>
  <si>
    <t xml:space="preserve"> Increase (Decrease) in Debt Instruments</t>
  </si>
  <si>
    <t xml:space="preserve">    Repayment of Debentures and Debt Instruments</t>
  </si>
  <si>
    <t xml:space="preserve"> Proceeds in Advance From Share Subscription</t>
  </si>
  <si>
    <t>แก้เงินปันผลย้อนหลัง</t>
  </si>
  <si>
    <t>แก้ปริมาณหุ้นให้เป็นปัจจุบัน</t>
  </si>
  <si>
    <t>3K-BAT</t>
  </si>
  <si>
    <t>XA</t>
  </si>
  <si>
    <t>KK</t>
  </si>
  <si>
    <t>ST</t>
  </si>
  <si>
    <t>MICRO</t>
  </si>
  <si>
    <t>XD</t>
  </si>
  <si>
    <t>NRF</t>
  </si>
  <si>
    <t>SK</t>
  </si>
  <si>
    <t>SO</t>
  </si>
  <si>
    <r>
      <t> </t>
    </r>
    <r>
      <rPr>
        <sz val="11"/>
        <color rgb="FF639CBF"/>
        <rFont val="Arial"/>
        <family val="2"/>
      </rPr>
      <t>i</t>
    </r>
    <r>
      <rPr>
        <sz val="11"/>
        <color rgb="FF8A8A8A"/>
        <rFont val="Arial"/>
        <family val="2"/>
      </rPr>
      <t> | </t>
    </r>
    <r>
      <rPr>
        <sz val="11"/>
        <color rgb="FF639CBF"/>
        <rFont val="Arial"/>
        <family val="2"/>
      </rPr>
      <t>1</t>
    </r>
    <r>
      <rPr>
        <sz val="11"/>
        <color rgb="FF8A8A8A"/>
        <rFont val="Arial"/>
        <family val="2"/>
      </rPr>
      <t> | </t>
    </r>
    <r>
      <rPr>
        <sz val="11"/>
        <color rgb="FF639CBF"/>
        <rFont val="Arial"/>
        <family val="2"/>
      </rPr>
      <t>2</t>
    </r>
    <r>
      <rPr>
        <sz val="11"/>
        <color rgb="FF8A8A8A"/>
        <rFont val="Arial"/>
        <family val="2"/>
      </rPr>
      <t> | </t>
    </r>
    <r>
      <rPr>
        <sz val="11"/>
        <color rgb="FF639CBF"/>
        <rFont val="Arial"/>
        <family val="2"/>
      </rPr>
      <t>3</t>
    </r>
    <r>
      <rPr>
        <sz val="11"/>
        <color rgb="FF8A8A8A"/>
        <rFont val="Arial"/>
        <family val="2"/>
      </rPr>
      <t> </t>
    </r>
  </si>
  <si>
    <r>
      <t> </t>
    </r>
    <r>
      <rPr>
        <sz val="11"/>
        <color rgb="FF639CBF"/>
        <rFont val="Arial"/>
        <family val="2"/>
      </rPr>
      <t>i</t>
    </r>
    <r>
      <rPr>
        <sz val="11"/>
        <color rgb="FF8A8A8A"/>
        <rFont val="Arial"/>
        <family val="2"/>
      </rPr>
      <t> | </t>
    </r>
    <r>
      <rPr>
        <sz val="11"/>
        <color rgb="FF639CBF"/>
        <rFont val="Arial"/>
        <family val="2"/>
      </rPr>
      <t>1</t>
    </r>
    <r>
      <rPr>
        <sz val="11"/>
        <color rgb="FF8A8A8A"/>
        <rFont val="Arial"/>
        <family val="2"/>
      </rPr>
      <t> | </t>
    </r>
    <r>
      <rPr>
        <sz val="11"/>
        <color rgb="FF639CBF"/>
        <rFont val="Arial"/>
        <family val="2"/>
      </rPr>
      <t>3</t>
    </r>
    <r>
      <rPr>
        <sz val="11"/>
        <color rgb="FF8A8A8A"/>
        <rFont val="Arial"/>
        <family val="2"/>
      </rPr>
      <t> </t>
    </r>
  </si>
  <si>
    <r>
      <t> </t>
    </r>
    <r>
      <rPr>
        <sz val="11"/>
        <color rgb="FF639CBF"/>
        <rFont val="Arial"/>
        <family val="2"/>
      </rPr>
      <t>i</t>
    </r>
    <r>
      <rPr>
        <sz val="11"/>
        <color rgb="FF8A8A8A"/>
        <rFont val="Arial"/>
        <family val="2"/>
      </rPr>
      <t> | </t>
    </r>
    <r>
      <rPr>
        <sz val="11"/>
        <color rgb="FF639CBF"/>
        <rFont val="Arial"/>
        <family val="2"/>
      </rPr>
      <t>2</t>
    </r>
    <r>
      <rPr>
        <sz val="11"/>
        <color rgb="FF8A8A8A"/>
        <rFont val="Arial"/>
        <family val="2"/>
      </rPr>
      <t> </t>
    </r>
  </si>
  <si>
    <t>แก้ราคาทั้ง3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</si>
</sst>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,;\-#,##0,"/>
    <numFmt numFmtId="165" formatCode="0.0%"/>
    <numFmt numFmtId="166" formatCode="_(* #,##0_);_(* \(#,##0\);_(* &quot;-&quot;??_);_(@_)"/>
  </numFmts>
  <fonts count="22" x14ac:knownFonts="1">
    <font>
      <sz val="11"/>
      <color theme="1"/>
      <name val="Century Gothic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entury Gothic"/>
      <family val="2"/>
    </font>
    <font>
      <b/>
      <sz val="11"/>
      <color theme="0"/>
      <name val="Century Gothic"/>
      <family val="2"/>
    </font>
    <font>
      <b/>
      <sz val="12"/>
      <color rgb="FFFF0000"/>
      <name val="Calibri"/>
      <family val="2"/>
    </font>
    <font>
      <b/>
      <sz val="11"/>
      <color rgb="FF000000"/>
      <name val="Century Gothic"/>
      <family val="2"/>
    </font>
    <font>
      <sz val="11"/>
      <color theme="0"/>
      <name val="Century Gothic"/>
      <family val="2"/>
    </font>
    <font>
      <b/>
      <sz val="11"/>
      <color rgb="FF00B050"/>
      <name val="Century Gothic"/>
      <family val="2"/>
    </font>
    <font>
      <b/>
      <sz val="11"/>
      <color rgb="FFFFFFFF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sz val="11"/>
      <color rgb="FF00B050"/>
      <name val="Century Gothic"/>
      <family val="2"/>
    </font>
    <font>
      <b/>
      <sz val="11"/>
      <color rgb="FFFF0000"/>
      <name val="Century Gothic"/>
      <family val="2"/>
    </font>
    <font>
      <u/>
      <sz val="11"/>
      <color theme="10"/>
      <name val="Century Gothic"/>
      <family val="2"/>
    </font>
    <font>
      <b/>
      <sz val="11"/>
      <color rgb="FF00B050"/>
      <name val="Century Gothic"/>
      <family val="2"/>
    </font>
    <font>
      <b/>
      <sz val="11"/>
      <color rgb="FF000000"/>
      <name val="Century Gothic"/>
      <family val="2"/>
    </font>
    <font>
      <sz val="11"/>
      <color rgb="FF8A8A8A"/>
      <name val="Arial"/>
      <family val="2"/>
    </font>
    <font>
      <sz val="11"/>
      <color rgb="FF639CB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sz val="11"/>
      <color rgb="FFFFA5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D6E3BC"/>
        <bgColor rgb="FFD6E3BC"/>
      </patternFill>
    </fill>
    <fill>
      <patternFill patternType="solid">
        <fgColor theme="1"/>
        <bgColor theme="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181818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222222"/>
      </left>
      <right style="thick">
        <color rgb="FF222222"/>
      </right>
      <top style="thick">
        <color rgb="FF222222"/>
      </top>
      <bottom style="thick">
        <color rgb="FF222222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7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0" fontId="3" fillId="3" borderId="1" xfId="0" applyFont="1" applyFill="1" applyBorder="1"/>
    <xf numFmtId="0" fontId="7" fillId="2" borderId="1" xfId="0" applyFont="1" applyFill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2" xfId="0" applyFont="1" applyBorder="1"/>
    <xf numFmtId="10" fontId="8" fillId="0" borderId="0" xfId="0" applyNumberFormat="1" applyFont="1"/>
    <xf numFmtId="164" fontId="11" fillId="0" borderId="5" xfId="0" applyNumberFormat="1" applyFont="1" applyBorder="1"/>
    <xf numFmtId="164" fontId="11" fillId="0" borderId="5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65" fontId="11" fillId="0" borderId="6" xfId="0" applyNumberFormat="1" applyFont="1" applyBorder="1"/>
    <xf numFmtId="165" fontId="6" fillId="0" borderId="0" xfId="0" applyNumberFormat="1" applyFont="1" applyAlignment="1">
      <alignment horizontal="left"/>
    </xf>
    <xf numFmtId="165" fontId="11" fillId="0" borderId="10" xfId="0" applyNumberFormat="1" applyFont="1" applyBorder="1"/>
    <xf numFmtId="0" fontId="3" fillId="0" borderId="6" xfId="0" applyFont="1" applyBorder="1"/>
    <xf numFmtId="165" fontId="3" fillId="0" borderId="0" xfId="0" applyNumberFormat="1" applyFont="1"/>
    <xf numFmtId="43" fontId="11" fillId="0" borderId="10" xfId="0" applyNumberFormat="1" applyFont="1" applyBorder="1"/>
    <xf numFmtId="0" fontId="8" fillId="0" borderId="0" xfId="0" applyFont="1"/>
    <xf numFmtId="164" fontId="11" fillId="0" borderId="10" xfId="0" applyNumberFormat="1" applyFont="1" applyBorder="1"/>
    <xf numFmtId="165" fontId="8" fillId="0" borderId="0" xfId="0" applyNumberFormat="1" applyFont="1"/>
    <xf numFmtId="164" fontId="3" fillId="0" borderId="0" xfId="0" applyNumberFormat="1" applyFont="1"/>
    <xf numFmtId="164" fontId="11" fillId="0" borderId="14" xfId="0" applyNumberFormat="1" applyFont="1" applyBorder="1"/>
    <xf numFmtId="165" fontId="11" fillId="0" borderId="15" xfId="0" applyNumberFormat="1" applyFont="1" applyBorder="1"/>
    <xf numFmtId="165" fontId="11" fillId="0" borderId="16" xfId="0" applyNumberFormat="1" applyFont="1" applyBorder="1"/>
    <xf numFmtId="165" fontId="11" fillId="0" borderId="17" xfId="0" applyNumberFormat="1" applyFont="1" applyBorder="1"/>
    <xf numFmtId="165" fontId="11" fillId="0" borderId="0" xfId="0" applyNumberFormat="1" applyFont="1"/>
    <xf numFmtId="165" fontId="11" fillId="0" borderId="18" xfId="0" applyNumberFormat="1" applyFont="1" applyBorder="1"/>
    <xf numFmtId="165" fontId="6" fillId="0" borderId="0" xfId="0" applyNumberFormat="1" applyFont="1"/>
    <xf numFmtId="164" fontId="11" fillId="0" borderId="6" xfId="0" applyNumberFormat="1" applyFont="1" applyBorder="1"/>
    <xf numFmtId="164" fontId="11" fillId="0" borderId="2" xfId="0" applyNumberFormat="1" applyFont="1" applyBorder="1"/>
    <xf numFmtId="43" fontId="11" fillId="0" borderId="6" xfId="0" applyNumberFormat="1" applyFont="1" applyBorder="1"/>
    <xf numFmtId="10" fontId="12" fillId="0" borderId="0" xfId="0" applyNumberFormat="1" applyFont="1"/>
    <xf numFmtId="166" fontId="0" fillId="0" borderId="0" xfId="0" applyNumberFormat="1" applyFont="1" applyAlignment="1">
      <alignment horizontal="left"/>
    </xf>
    <xf numFmtId="10" fontId="11" fillId="0" borderId="10" xfId="0" applyNumberFormat="1" applyFont="1" applyBorder="1"/>
    <xf numFmtId="164" fontId="11" fillId="0" borderId="0" xfId="0" applyNumberFormat="1" applyFont="1"/>
    <xf numFmtId="43" fontId="12" fillId="0" borderId="0" xfId="0" applyNumberFormat="1" applyFont="1"/>
    <xf numFmtId="43" fontId="0" fillId="0" borderId="0" xfId="0" applyNumberFormat="1" applyFont="1" applyAlignment="1">
      <alignment horizontal="left"/>
    </xf>
    <xf numFmtId="10" fontId="0" fillId="0" borderId="5" xfId="0" applyNumberFormat="1" applyFont="1" applyBorder="1"/>
    <xf numFmtId="10" fontId="0" fillId="0" borderId="0" xfId="0" applyNumberFormat="1" applyFont="1"/>
    <xf numFmtId="10" fontId="0" fillId="0" borderId="5" xfId="0" applyNumberFormat="1" applyFont="1" applyBorder="1" applyAlignment="1">
      <alignment horizontal="right"/>
    </xf>
    <xf numFmtId="10" fontId="0" fillId="0" borderId="0" xfId="0" applyNumberFormat="1" applyFont="1" applyAlignment="1">
      <alignment horizontal="left"/>
    </xf>
    <xf numFmtId="9" fontId="0" fillId="0" borderId="5" xfId="0" applyNumberFormat="1" applyFont="1" applyBorder="1"/>
    <xf numFmtId="9" fontId="0" fillId="0" borderId="0" xfId="0" applyNumberFormat="1" applyFont="1"/>
    <xf numFmtId="9" fontId="0" fillId="0" borderId="5" xfId="0" applyNumberFormat="1" applyFont="1" applyBorder="1" applyAlignment="1">
      <alignment horizontal="right"/>
    </xf>
    <xf numFmtId="9" fontId="0" fillId="0" borderId="0" xfId="0" applyNumberFormat="1" applyFont="1" applyAlignment="1">
      <alignment horizontal="left"/>
    </xf>
    <xf numFmtId="43" fontId="11" fillId="0" borderId="5" xfId="0" applyNumberFormat="1" applyFont="1" applyBorder="1"/>
    <xf numFmtId="43" fontId="11" fillId="0" borderId="0" xfId="0" applyNumberFormat="1" applyFont="1"/>
    <xf numFmtId="43" fontId="11" fillId="0" borderId="5" xfId="0" applyNumberFormat="1" applyFont="1" applyBorder="1" applyAlignment="1">
      <alignment horizontal="right"/>
    </xf>
    <xf numFmtId="43" fontId="8" fillId="0" borderId="0" xfId="0" applyNumberFormat="1" applyFont="1"/>
    <xf numFmtId="43" fontId="11" fillId="0" borderId="0" xfId="0" applyNumberFormat="1" applyFont="1" applyAlignment="1">
      <alignment horizontal="left"/>
    </xf>
    <xf numFmtId="0" fontId="8" fillId="0" borderId="15" xfId="0" applyFont="1" applyBorder="1"/>
    <xf numFmtId="43" fontId="8" fillId="0" borderId="10" xfId="0" applyNumberFormat="1" applyFont="1" applyBorder="1"/>
    <xf numFmtId="43" fontId="8" fillId="0" borderId="22" xfId="0" applyNumberFormat="1" applyFont="1" applyBorder="1"/>
    <xf numFmtId="43" fontId="8" fillId="0" borderId="10" xfId="0" applyNumberFormat="1" applyFont="1" applyBorder="1" applyAlignment="1">
      <alignment horizontal="right"/>
    </xf>
    <xf numFmtId="43" fontId="8" fillId="0" borderId="0" xfId="0" applyNumberFormat="1" applyFont="1" applyAlignment="1">
      <alignment horizontal="left"/>
    </xf>
    <xf numFmtId="0" fontId="13" fillId="0" borderId="17" xfId="0" applyFont="1" applyBorder="1"/>
    <xf numFmtId="43" fontId="13" fillId="0" borderId="5" xfId="0" applyNumberFormat="1" applyFont="1" applyBorder="1"/>
    <xf numFmtId="43" fontId="13" fillId="0" borderId="0" xfId="0" applyNumberFormat="1" applyFont="1"/>
    <xf numFmtId="43" fontId="13" fillId="0" borderId="5" xfId="0" applyNumberFormat="1" applyFont="1" applyBorder="1" applyAlignment="1">
      <alignment horizontal="right"/>
    </xf>
    <xf numFmtId="10" fontId="13" fillId="0" borderId="0" xfId="0" applyNumberFormat="1" applyFont="1"/>
    <xf numFmtId="43" fontId="13" fillId="0" borderId="0" xfId="0" applyNumberFormat="1" applyFont="1" applyAlignment="1">
      <alignment horizontal="left"/>
    </xf>
    <xf numFmtId="0" fontId="13" fillId="0" borderId="0" xfId="0" applyFont="1"/>
    <xf numFmtId="0" fontId="6" fillId="0" borderId="23" xfId="0" applyFont="1" applyBorder="1"/>
    <xf numFmtId="43" fontId="6" fillId="0" borderId="14" xfId="0" applyNumberFormat="1" applyFont="1" applyBorder="1"/>
    <xf numFmtId="43" fontId="6" fillId="0" borderId="24" xfId="0" applyNumberFormat="1" applyFont="1" applyBorder="1"/>
    <xf numFmtId="43" fontId="6" fillId="0" borderId="14" xfId="0" applyNumberFormat="1" applyFont="1" applyBorder="1" applyAlignment="1">
      <alignment horizontal="right"/>
    </xf>
    <xf numFmtId="0" fontId="11" fillId="0" borderId="0" xfId="0" applyFont="1"/>
    <xf numFmtId="43" fontId="11" fillId="0" borderId="18" xfId="0" applyNumberFormat="1" applyFont="1" applyBorder="1"/>
    <xf numFmtId="43" fontId="11" fillId="0" borderId="18" xfId="0" applyNumberFormat="1" applyFont="1" applyBorder="1" applyAlignment="1">
      <alignment horizontal="right"/>
    </xf>
    <xf numFmtId="43" fontId="11" fillId="0" borderId="14" xfId="0" applyNumberFormat="1" applyFont="1" applyBorder="1"/>
    <xf numFmtId="43" fontId="11" fillId="0" borderId="25" xfId="0" applyNumberFormat="1" applyFont="1" applyBorder="1"/>
    <xf numFmtId="43" fontId="11" fillId="0" borderId="25" xfId="0" applyNumberFormat="1" applyFont="1" applyBorder="1" applyAlignment="1">
      <alignment horizontal="right"/>
    </xf>
    <xf numFmtId="43" fontId="0" fillId="0" borderId="10" xfId="0" applyNumberFormat="1" applyFont="1" applyBorder="1"/>
    <xf numFmtId="43" fontId="0" fillId="0" borderId="22" xfId="0" applyNumberFormat="1" applyFont="1" applyBorder="1"/>
    <xf numFmtId="43" fontId="0" fillId="0" borderId="10" xfId="0" applyNumberFormat="1" applyFont="1" applyBorder="1" applyAlignment="1">
      <alignment horizontal="right"/>
    </xf>
    <xf numFmtId="0" fontId="3" fillId="0" borderId="5" xfId="0" applyFont="1" applyBorder="1"/>
    <xf numFmtId="43" fontId="0" fillId="0" borderId="0" xfId="0" applyNumberFormat="1" applyFont="1"/>
    <xf numFmtId="43" fontId="0" fillId="0" borderId="5" xfId="0" applyNumberFormat="1" applyFont="1" applyBorder="1"/>
    <xf numFmtId="43" fontId="0" fillId="0" borderId="5" xfId="0" applyNumberFormat="1" applyFont="1" applyBorder="1" applyAlignment="1">
      <alignment horizontal="right"/>
    </xf>
    <xf numFmtId="9" fontId="11" fillId="0" borderId="5" xfId="0" applyNumberFormat="1" applyFont="1" applyBorder="1"/>
    <xf numFmtId="9" fontId="11" fillId="0" borderId="0" xfId="0" applyNumberFormat="1" applyFont="1"/>
    <xf numFmtId="9" fontId="11" fillId="0" borderId="5" xfId="0" applyNumberFormat="1" applyFont="1" applyBorder="1" applyAlignment="1">
      <alignment horizontal="right"/>
    </xf>
    <xf numFmtId="9" fontId="11" fillId="0" borderId="0" xfId="0" applyNumberFormat="1" applyFont="1" applyAlignment="1">
      <alignment horizontal="left"/>
    </xf>
    <xf numFmtId="9" fontId="0" fillId="0" borderId="14" xfId="0" applyNumberFormat="1" applyFont="1" applyBorder="1"/>
    <xf numFmtId="9" fontId="0" fillId="0" borderId="24" xfId="0" applyNumberFormat="1" applyFont="1" applyBorder="1"/>
    <xf numFmtId="9" fontId="11" fillId="0" borderId="14" xfId="0" applyNumberFormat="1" applyFont="1" applyBorder="1"/>
    <xf numFmtId="9" fontId="11" fillId="0" borderId="24" xfId="0" applyNumberFormat="1" applyFont="1" applyBorder="1"/>
    <xf numFmtId="9" fontId="11" fillId="0" borderId="14" xfId="0" applyNumberFormat="1" applyFont="1" applyBorder="1" applyAlignment="1">
      <alignment horizontal="right"/>
    </xf>
    <xf numFmtId="43" fontId="6" fillId="0" borderId="15" xfId="0" applyNumberFormat="1" applyFont="1" applyBorder="1"/>
    <xf numFmtId="43" fontId="6" fillId="0" borderId="22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43" fontId="6" fillId="0" borderId="0" xfId="0" applyNumberFormat="1" applyFont="1"/>
    <xf numFmtId="43" fontId="6" fillId="0" borderId="18" xfId="0" applyNumberFormat="1" applyFont="1" applyBorder="1"/>
    <xf numFmtId="0" fontId="6" fillId="0" borderId="17" xfId="0" applyFont="1" applyBorder="1"/>
    <xf numFmtId="166" fontId="8" fillId="0" borderId="0" xfId="0" applyNumberFormat="1" applyFont="1"/>
    <xf numFmtId="165" fontId="8" fillId="0" borderId="18" xfId="0" applyNumberFormat="1" applyFont="1" applyBorder="1"/>
    <xf numFmtId="166" fontId="8" fillId="0" borderId="0" xfId="0" applyNumberFormat="1" applyFont="1" applyAlignment="1">
      <alignment horizontal="left"/>
    </xf>
    <xf numFmtId="165" fontId="8" fillId="0" borderId="23" xfId="0" applyNumberFormat="1" applyFont="1" applyBorder="1"/>
    <xf numFmtId="165" fontId="8" fillId="0" borderId="24" xfId="0" applyNumberFormat="1" applyFont="1" applyBorder="1"/>
    <xf numFmtId="165" fontId="8" fillId="0" borderId="25" xfId="0" applyNumberFormat="1" applyFont="1" applyBorder="1"/>
    <xf numFmtId="165" fontId="8" fillId="0" borderId="0" xfId="0" applyNumberFormat="1" applyFont="1" applyAlignment="1">
      <alignment horizontal="left"/>
    </xf>
    <xf numFmtId="0" fontId="6" fillId="0" borderId="15" xfId="0" applyFont="1" applyBorder="1"/>
    <xf numFmtId="0" fontId="6" fillId="0" borderId="22" xfId="0" applyFont="1" applyBorder="1"/>
    <xf numFmtId="0" fontId="0" fillId="0" borderId="0" xfId="0" applyNumberFormat="1"/>
    <xf numFmtId="164" fontId="11" fillId="10" borderId="5" xfId="0" applyNumberFormat="1" applyFont="1" applyFill="1" applyBorder="1" applyAlignment="1">
      <alignment horizontal="right"/>
    </xf>
    <xf numFmtId="43" fontId="12" fillId="10" borderId="0" xfId="0" applyNumberFormat="1" applyFont="1" applyFill="1"/>
    <xf numFmtId="43" fontId="0" fillId="10" borderId="0" xfId="0" applyNumberFormat="1" applyFont="1" applyFill="1" applyAlignment="1">
      <alignment horizontal="left"/>
    </xf>
    <xf numFmtId="43" fontId="11" fillId="10" borderId="10" xfId="0" applyNumberFormat="1" applyFont="1" applyFill="1" applyBorder="1"/>
    <xf numFmtId="10" fontId="8" fillId="10" borderId="0" xfId="0" applyNumberFormat="1" applyFont="1" applyFill="1"/>
    <xf numFmtId="43" fontId="8" fillId="10" borderId="10" xfId="0" applyNumberFormat="1" applyFont="1" applyFill="1" applyBorder="1"/>
    <xf numFmtId="43" fontId="8" fillId="10" borderId="22" xfId="0" applyNumberFormat="1" applyFont="1" applyFill="1" applyBorder="1"/>
    <xf numFmtId="43" fontId="8" fillId="10" borderId="10" xfId="0" applyNumberFormat="1" applyFont="1" applyFill="1" applyBorder="1" applyAlignment="1">
      <alignment horizontal="right"/>
    </xf>
    <xf numFmtId="43" fontId="8" fillId="10" borderId="0" xfId="0" applyNumberFormat="1" applyFont="1" applyFill="1" applyAlignment="1">
      <alignment horizontal="left"/>
    </xf>
    <xf numFmtId="43" fontId="13" fillId="10" borderId="5" xfId="0" applyNumberFormat="1" applyFont="1" applyFill="1" applyBorder="1"/>
    <xf numFmtId="43" fontId="13" fillId="10" borderId="0" xfId="0" applyNumberFormat="1" applyFont="1" applyFill="1"/>
    <xf numFmtId="43" fontId="13" fillId="10" borderId="5" xfId="0" applyNumberFormat="1" applyFont="1" applyFill="1" applyBorder="1" applyAlignment="1">
      <alignment horizontal="right"/>
    </xf>
    <xf numFmtId="10" fontId="13" fillId="10" borderId="0" xfId="0" applyNumberFormat="1" applyFont="1" applyFill="1"/>
    <xf numFmtId="43" fontId="13" fillId="10" borderId="0" xfId="0" applyNumberFormat="1" applyFont="1" applyFill="1" applyAlignment="1">
      <alignment horizontal="left"/>
    </xf>
    <xf numFmtId="43" fontId="6" fillId="10" borderId="14" xfId="0" applyNumberFormat="1" applyFont="1" applyFill="1" applyBorder="1"/>
    <xf numFmtId="43" fontId="6" fillId="10" borderId="24" xfId="0" applyNumberFormat="1" applyFont="1" applyFill="1" applyBorder="1"/>
    <xf numFmtId="43" fontId="6" fillId="10" borderId="14" xfId="0" applyNumberFormat="1" applyFont="1" applyFill="1" applyBorder="1" applyAlignment="1">
      <alignment horizontal="right"/>
    </xf>
    <xf numFmtId="43" fontId="11" fillId="10" borderId="0" xfId="0" applyNumberFormat="1" applyFont="1" applyFill="1" applyAlignment="1">
      <alignment horizontal="left"/>
    </xf>
    <xf numFmtId="0" fontId="14" fillId="11" borderId="26" xfId="1" applyFill="1" applyBorder="1" applyAlignment="1">
      <alignment vertical="center"/>
    </xf>
    <xf numFmtId="0" fontId="14" fillId="12" borderId="26" xfId="1" applyFill="1" applyBorder="1" applyAlignment="1">
      <alignment vertical="center"/>
    </xf>
    <xf numFmtId="0" fontId="16" fillId="0" borderId="0" xfId="0" applyFont="1"/>
    <xf numFmtId="0" fontId="17" fillId="11" borderId="26" xfId="0" applyFont="1" applyFill="1" applyBorder="1" applyAlignment="1">
      <alignment vertical="center"/>
    </xf>
    <xf numFmtId="0" fontId="19" fillId="11" borderId="26" xfId="0" applyFont="1" applyFill="1" applyBorder="1" applyAlignment="1">
      <alignment vertical="center"/>
    </xf>
    <xf numFmtId="3" fontId="17" fillId="11" borderId="26" xfId="0" applyNumberFormat="1" applyFont="1" applyFill="1" applyBorder="1" applyAlignment="1">
      <alignment vertical="center"/>
    </xf>
    <xf numFmtId="0" fontId="17" fillId="12" borderId="26" xfId="0" applyFont="1" applyFill="1" applyBorder="1" applyAlignment="1">
      <alignment vertical="center"/>
    </xf>
    <xf numFmtId="0" fontId="19" fillId="12" borderId="26" xfId="0" applyFont="1" applyFill="1" applyBorder="1" applyAlignment="1">
      <alignment vertical="center"/>
    </xf>
    <xf numFmtId="3" fontId="17" fillId="12" borderId="26" xfId="0" applyNumberFormat="1" applyFont="1" applyFill="1" applyBorder="1" applyAlignment="1">
      <alignment vertical="center"/>
    </xf>
    <xf numFmtId="0" fontId="20" fillId="12" borderId="26" xfId="0" applyFont="1" applyFill="1" applyBorder="1" applyAlignment="1">
      <alignment vertical="center"/>
    </xf>
    <xf numFmtId="0" fontId="20" fillId="11" borderId="26" xfId="0" applyFont="1" applyFill="1" applyBorder="1" applyAlignment="1">
      <alignment vertical="center"/>
    </xf>
    <xf numFmtId="4" fontId="17" fillId="11" borderId="26" xfId="0" applyNumberFormat="1" applyFont="1" applyFill="1" applyBorder="1" applyAlignment="1">
      <alignment vertical="center"/>
    </xf>
    <xf numFmtId="0" fontId="21" fillId="11" borderId="26" xfId="0" applyFont="1" applyFill="1" applyBorder="1" applyAlignment="1">
      <alignment vertical="center"/>
    </xf>
    <xf numFmtId="4" fontId="17" fillId="12" borderId="26" xfId="0" applyNumberFormat="1" applyFont="1" applyFill="1" applyBorder="1" applyAlignment="1">
      <alignment vertical="center"/>
    </xf>
    <xf numFmtId="0" fontId="21" fillId="12" borderId="26" xfId="0" applyFont="1" applyFill="1" applyBorder="1" applyAlignment="1">
      <alignment vertical="center"/>
    </xf>
    <xf numFmtId="0" fontId="15" fillId="0" borderId="0" xfId="0" applyFont="1"/>
    <xf numFmtId="0" fontId="9" fillId="6" borderId="2" xfId="0" applyFont="1" applyFill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/>
    <xf numFmtId="0" fontId="9" fillId="2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9" fillId="4" borderId="11" xfId="0" applyFont="1" applyFill="1" applyBorder="1" applyAlignment="1">
      <alignment horizontal="center"/>
    </xf>
    <xf numFmtId="0" fontId="10" fillId="0" borderId="12" xfId="0" applyFont="1" applyBorder="1"/>
    <xf numFmtId="0" fontId="10" fillId="0" borderId="13" xfId="0" applyFont="1" applyBorder="1"/>
    <xf numFmtId="0" fontId="9" fillId="2" borderId="1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166" fontId="4" fillId="4" borderId="2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6" fontId="4" fillId="7" borderId="2" xfId="0" applyNumberFormat="1" applyFont="1" applyFill="1" applyBorder="1" applyAlignment="1">
      <alignment horizontal="center"/>
    </xf>
    <xf numFmtId="166" fontId="4" fillId="9" borderId="2" xfId="0" applyNumberFormat="1" applyFont="1" applyFill="1" applyBorder="1" applyAlignment="1">
      <alignment horizontal="center"/>
    </xf>
    <xf numFmtId="0" fontId="9" fillId="9" borderId="19" xfId="0" applyFont="1" applyFill="1" applyBorder="1" applyAlignment="1">
      <alignment horizontal="center"/>
    </xf>
    <xf numFmtId="0" fontId="10" fillId="0" borderId="20" xfId="0" applyFont="1" applyBorder="1"/>
    <xf numFmtId="0" fontId="10" fillId="0" borderId="21" xfId="0" applyFont="1" applyBorder="1"/>
    <xf numFmtId="166" fontId="4" fillId="2" borderId="2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91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" cy="85725"/>
    <xdr:pic>
      <xdr:nvPicPr>
        <xdr:cNvPr id="2" name="image1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57150" cy="57150"/>
    <xdr:pic>
      <xdr:nvPicPr>
        <xdr:cNvPr id="3" name="image1.gif" descr="http://siamchart.com/css/sort_down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://siamchart.com/stock-ichart/ACC/" TargetMode="External"/><Relationship Id="rId170" Type="http://schemas.openxmlformats.org/officeDocument/2006/relationships/hyperlink" Target="http://siamchart.com/stock-chart/BFIT/" TargetMode="External"/><Relationship Id="rId268" Type="http://schemas.openxmlformats.org/officeDocument/2006/relationships/hyperlink" Target="http://siamchart.com/stock-chart/CKP/" TargetMode="External"/><Relationship Id="rId475" Type="http://schemas.openxmlformats.org/officeDocument/2006/relationships/hyperlink" Target="http://siamchart.com/stock-ichart/HARN/" TargetMode="External"/><Relationship Id="rId682" Type="http://schemas.openxmlformats.org/officeDocument/2006/relationships/hyperlink" Target="http://siamchart.com/stock-chart/MDX/" TargetMode="External"/><Relationship Id="rId128" Type="http://schemas.openxmlformats.org/officeDocument/2006/relationships/hyperlink" Target="http://siamchart.com/stock-chart/AUCT/" TargetMode="External"/><Relationship Id="rId335" Type="http://schemas.openxmlformats.org/officeDocument/2006/relationships/hyperlink" Target="http://siamchart.com/stock-ichart/DCORP/" TargetMode="External"/><Relationship Id="rId542" Type="http://schemas.openxmlformats.org/officeDocument/2006/relationships/hyperlink" Target="http://siamchart.com/stock-ichart/J/" TargetMode="External"/><Relationship Id="rId987" Type="http://schemas.openxmlformats.org/officeDocument/2006/relationships/hyperlink" Target="http://siamchart.com/stock-chart/SAWANG/" TargetMode="External"/><Relationship Id="rId1172" Type="http://schemas.openxmlformats.org/officeDocument/2006/relationships/hyperlink" Target="http://siamchart.com/stock-chart/SYNEX/" TargetMode="External"/><Relationship Id="rId402" Type="http://schemas.openxmlformats.org/officeDocument/2006/relationships/hyperlink" Target="http://siamchart.com/stock-chart/FMT/" TargetMode="External"/><Relationship Id="rId847" Type="http://schemas.openxmlformats.org/officeDocument/2006/relationships/hyperlink" Target="http://siamchart.com/stock-ichart/PLANET/" TargetMode="External"/><Relationship Id="rId1032" Type="http://schemas.openxmlformats.org/officeDocument/2006/relationships/hyperlink" Target="http://siamchart.com/stock-ichart/SGF/" TargetMode="External"/><Relationship Id="rId1477" Type="http://schemas.openxmlformats.org/officeDocument/2006/relationships/hyperlink" Target="http://siamchart.com/stock-ichart/ZMICO/" TargetMode="External"/><Relationship Id="rId707" Type="http://schemas.openxmlformats.org/officeDocument/2006/relationships/hyperlink" Target="http://siamchart.com/stock-chart/MJD/" TargetMode="External"/><Relationship Id="rId914" Type="http://schemas.openxmlformats.org/officeDocument/2006/relationships/hyperlink" Target="http://siamchart.com/stock-chart/QH/" TargetMode="External"/><Relationship Id="rId1337" Type="http://schemas.openxmlformats.org/officeDocument/2006/relationships/hyperlink" Target="http://siamchart.com/stock-ichart/TSC/" TargetMode="External"/><Relationship Id="rId43" Type="http://schemas.openxmlformats.org/officeDocument/2006/relationships/hyperlink" Target="http://siamchart.com/stock-ichart/AHC/" TargetMode="External"/><Relationship Id="rId1404" Type="http://schemas.openxmlformats.org/officeDocument/2006/relationships/hyperlink" Target="http://siamchart.com/stock-chart/UREKA/" TargetMode="External"/><Relationship Id="rId192" Type="http://schemas.openxmlformats.org/officeDocument/2006/relationships/hyperlink" Target="http://siamchart.com/stock-chart/BLA/" TargetMode="External"/><Relationship Id="rId497" Type="http://schemas.openxmlformats.org/officeDocument/2006/relationships/hyperlink" Target="http://siamchart.com/stock-ichart/IFEC/" TargetMode="External"/><Relationship Id="rId357" Type="http://schemas.openxmlformats.org/officeDocument/2006/relationships/hyperlink" Target="http://siamchart.com/stock-ichart/DV8/" TargetMode="External"/><Relationship Id="rId1194" Type="http://schemas.openxmlformats.org/officeDocument/2006/relationships/hyperlink" Target="http://siamchart.com/stock-chart/TCC/" TargetMode="External"/><Relationship Id="rId217" Type="http://schemas.openxmlformats.org/officeDocument/2006/relationships/hyperlink" Target="http://siamchart.com/stock-ichart/BTNC/" TargetMode="External"/><Relationship Id="rId564" Type="http://schemas.openxmlformats.org/officeDocument/2006/relationships/hyperlink" Target="http://siamchart.com/stock-ichart/JUTHA/" TargetMode="External"/><Relationship Id="rId771" Type="http://schemas.openxmlformats.org/officeDocument/2006/relationships/hyperlink" Target="http://siamchart.com/stock-chart/NPK/" TargetMode="External"/><Relationship Id="rId869" Type="http://schemas.openxmlformats.org/officeDocument/2006/relationships/hyperlink" Target="http://siamchart.com/stock-ichart/PPS/" TargetMode="External"/><Relationship Id="rId424" Type="http://schemas.openxmlformats.org/officeDocument/2006/relationships/hyperlink" Target="http://siamchart.com/stock-chart/GC/" TargetMode="External"/><Relationship Id="rId631" Type="http://schemas.openxmlformats.org/officeDocument/2006/relationships/hyperlink" Target="http://siamchart.com/stock-ichart/LEE/" TargetMode="External"/><Relationship Id="rId729" Type="http://schemas.openxmlformats.org/officeDocument/2006/relationships/hyperlink" Target="http://siamchart.com/stock-chart/MTC/" TargetMode="External"/><Relationship Id="rId1054" Type="http://schemas.openxmlformats.org/officeDocument/2006/relationships/hyperlink" Target="http://siamchart.com/stock-chart/SITHAI/" TargetMode="External"/><Relationship Id="rId1261" Type="http://schemas.openxmlformats.org/officeDocument/2006/relationships/hyperlink" Target="http://siamchart.com/stock-ichart/TM/" TargetMode="External"/><Relationship Id="rId1359" Type="http://schemas.openxmlformats.org/officeDocument/2006/relationships/hyperlink" Target="http://siamchart.com/stock-ichart/TTW/" TargetMode="External"/><Relationship Id="rId936" Type="http://schemas.openxmlformats.org/officeDocument/2006/relationships/hyperlink" Target="http://siamchart.com/stock-chart/RML/" TargetMode="External"/><Relationship Id="rId1121" Type="http://schemas.openxmlformats.org/officeDocument/2006/relationships/hyperlink" Target="http://siamchart.com/stock-ichart/SSF/" TargetMode="External"/><Relationship Id="rId1219" Type="http://schemas.openxmlformats.org/officeDocument/2006/relationships/hyperlink" Target="http://siamchart.com/stock-ichart/THAI/" TargetMode="External"/><Relationship Id="rId65" Type="http://schemas.openxmlformats.org/officeDocument/2006/relationships/hyperlink" Target="http://siamchart.com/stock-ichart/ALT/" TargetMode="External"/><Relationship Id="rId1426" Type="http://schemas.openxmlformats.org/officeDocument/2006/relationships/hyperlink" Target="http://siamchart.com/stock-chart/VL/" TargetMode="External"/><Relationship Id="rId281" Type="http://schemas.openxmlformats.org/officeDocument/2006/relationships/hyperlink" Target="http://siamchart.com/stock-ichart/CNT/" TargetMode="External"/><Relationship Id="rId141" Type="http://schemas.openxmlformats.org/officeDocument/2006/relationships/hyperlink" Target="http://siamchart.com/stock-ichart/BAFS/" TargetMode="External"/><Relationship Id="rId379" Type="http://schemas.openxmlformats.org/officeDocument/2006/relationships/hyperlink" Target="http://siamchart.com/stock-ichart/EP/" TargetMode="External"/><Relationship Id="rId586" Type="http://schemas.openxmlformats.org/officeDocument/2006/relationships/hyperlink" Target="http://siamchart.com/stock-ichart/KDH/" TargetMode="External"/><Relationship Id="rId793" Type="http://schemas.openxmlformats.org/officeDocument/2006/relationships/hyperlink" Target="http://siamchart.com/stock-ichart/OGC/" TargetMode="External"/><Relationship Id="rId7" Type="http://schemas.openxmlformats.org/officeDocument/2006/relationships/hyperlink" Target="http://siamchart.com/stock-ichart/7UP/" TargetMode="External"/><Relationship Id="rId239" Type="http://schemas.openxmlformats.org/officeDocument/2006/relationships/hyperlink" Target="http://siamchart.com/stock-ichart/CFRESH/" TargetMode="External"/><Relationship Id="rId446" Type="http://schemas.openxmlformats.org/officeDocument/2006/relationships/hyperlink" Target="http://siamchart.com/stock-chart/GLOCON/" TargetMode="External"/><Relationship Id="rId653" Type="http://schemas.openxmlformats.org/officeDocument/2006/relationships/hyperlink" Target="http://siamchart.com/stock-ichart/M-CHAI/" TargetMode="External"/><Relationship Id="rId1076" Type="http://schemas.openxmlformats.org/officeDocument/2006/relationships/hyperlink" Target="http://siamchart.com/stock-ichart/SMK/" TargetMode="External"/><Relationship Id="rId1283" Type="http://schemas.openxmlformats.org/officeDocument/2006/relationships/hyperlink" Target="http://siamchart.com/stock-ichart/TNL/" TargetMode="External"/><Relationship Id="rId306" Type="http://schemas.openxmlformats.org/officeDocument/2006/relationships/hyperlink" Target="http://siamchart.com/stock-chart/CPT/" TargetMode="External"/><Relationship Id="rId860" Type="http://schemas.openxmlformats.org/officeDocument/2006/relationships/hyperlink" Target="http://siamchart.com/stock-chart/POST/" TargetMode="External"/><Relationship Id="rId958" Type="http://schemas.openxmlformats.org/officeDocument/2006/relationships/hyperlink" Target="http://siamchart.com/stock-info/S_26J/" TargetMode="External"/><Relationship Id="rId1143" Type="http://schemas.openxmlformats.org/officeDocument/2006/relationships/hyperlink" Target="http://siamchart.com/stock-chart/STGT/" TargetMode="External"/><Relationship Id="rId87" Type="http://schemas.openxmlformats.org/officeDocument/2006/relationships/hyperlink" Target="http://siamchart.com/stock-ichart/APCO/" TargetMode="External"/><Relationship Id="rId513" Type="http://schemas.openxmlformats.org/officeDocument/2006/relationships/hyperlink" Target="http://siamchart.com/stock-chart/INET/" TargetMode="External"/><Relationship Id="rId720" Type="http://schemas.openxmlformats.org/officeDocument/2006/relationships/hyperlink" Target="http://siamchart.com/stock-ichart/MOONG/" TargetMode="External"/><Relationship Id="rId818" Type="http://schemas.openxmlformats.org/officeDocument/2006/relationships/hyperlink" Target="http://siamchart.com/stock-chart/PDG/" TargetMode="External"/><Relationship Id="rId1350" Type="http://schemas.openxmlformats.org/officeDocument/2006/relationships/hyperlink" Target="http://siamchart.com/stock-chart/TTA/" TargetMode="External"/><Relationship Id="rId1448" Type="http://schemas.openxmlformats.org/officeDocument/2006/relationships/hyperlink" Target="http://siamchart.com/stock-chart/WICE/" TargetMode="External"/><Relationship Id="rId1003" Type="http://schemas.openxmlformats.org/officeDocument/2006/relationships/hyperlink" Target="http://siamchart.com/stock-info/SCM/" TargetMode="External"/><Relationship Id="rId1210" Type="http://schemas.openxmlformats.org/officeDocument/2006/relationships/hyperlink" Target="http://siamchart.com/stock-chart/TFI/" TargetMode="External"/><Relationship Id="rId1308" Type="http://schemas.openxmlformats.org/officeDocument/2006/relationships/hyperlink" Target="http://siamchart.com/stock-chart/TPIPL/" TargetMode="External"/><Relationship Id="rId14" Type="http://schemas.openxmlformats.org/officeDocument/2006/relationships/hyperlink" Target="http://siamchart.com/stock-chart/ABICO/" TargetMode="External"/><Relationship Id="rId163" Type="http://schemas.openxmlformats.org/officeDocument/2006/relationships/hyperlink" Target="http://siamchart.com/stock-ichart/BDMS/" TargetMode="External"/><Relationship Id="rId370" Type="http://schemas.openxmlformats.org/officeDocument/2006/relationships/hyperlink" Target="http://siamchart.com/stock-chart/EFORL/" TargetMode="External"/><Relationship Id="rId230" Type="http://schemas.openxmlformats.org/officeDocument/2006/relationships/hyperlink" Target="http://siamchart.com/stock-chart/CCET/" TargetMode="External"/><Relationship Id="rId468" Type="http://schemas.openxmlformats.org/officeDocument/2006/relationships/hyperlink" Target="http://siamchart.com/stock-chart/GUNKUL/" TargetMode="External"/><Relationship Id="rId675" Type="http://schemas.openxmlformats.org/officeDocument/2006/relationships/hyperlink" Target="http://siamchart.com/stock-ichart/MBKET/" TargetMode="External"/><Relationship Id="rId882" Type="http://schemas.openxmlformats.org/officeDocument/2006/relationships/hyperlink" Target="http://siamchart.com/stock-chart/PRIN/" TargetMode="External"/><Relationship Id="rId1098" Type="http://schemas.openxmlformats.org/officeDocument/2006/relationships/hyperlink" Target="http://siamchart.com/stock-chart/SPALI/" TargetMode="External"/><Relationship Id="rId328" Type="http://schemas.openxmlformats.org/officeDocument/2006/relationships/hyperlink" Target="http://siamchart.com/stock-chart/D/" TargetMode="External"/><Relationship Id="rId535" Type="http://schemas.openxmlformats.org/officeDocument/2006/relationships/hyperlink" Target="http://siamchart.com/stock-chart/ITD/" TargetMode="External"/><Relationship Id="rId742" Type="http://schemas.openxmlformats.org/officeDocument/2006/relationships/hyperlink" Target="http://siamchart.com/stock-ichart/NCL/" TargetMode="External"/><Relationship Id="rId1165" Type="http://schemas.openxmlformats.org/officeDocument/2006/relationships/hyperlink" Target="http://siamchart.com/stock-ichart/SVI/" TargetMode="External"/><Relationship Id="rId1372" Type="http://schemas.openxmlformats.org/officeDocument/2006/relationships/hyperlink" Target="http://siamchart.com/stock-chart/TWPC/" TargetMode="External"/><Relationship Id="rId602" Type="http://schemas.openxmlformats.org/officeDocument/2006/relationships/hyperlink" Target="http://siamchart.com/stock-chart/KTB/" TargetMode="External"/><Relationship Id="rId1025" Type="http://schemas.openxmlformats.org/officeDocument/2006/relationships/hyperlink" Target="http://siamchart.com/stock-ichart/SF/" TargetMode="External"/><Relationship Id="rId1232" Type="http://schemas.openxmlformats.org/officeDocument/2006/relationships/hyperlink" Target="http://siamchart.com/stock-chart/THL/" TargetMode="External"/><Relationship Id="rId907" Type="http://schemas.openxmlformats.org/officeDocument/2006/relationships/hyperlink" Target="http://siamchart.com/stock-ichart/PTTEP/" TargetMode="External"/><Relationship Id="rId36" Type="http://schemas.openxmlformats.org/officeDocument/2006/relationships/hyperlink" Target="http://siamchart.com/stock-chart/AFC/" TargetMode="External"/><Relationship Id="rId185" Type="http://schemas.openxmlformats.org/officeDocument/2006/relationships/hyperlink" Target="http://siamchart.com/stock-ichart/BJC/" TargetMode="External"/><Relationship Id="rId392" Type="http://schemas.openxmlformats.org/officeDocument/2006/relationships/hyperlink" Target="http://siamchart.com/stock-chart/EVER/" TargetMode="External"/><Relationship Id="rId697" Type="http://schemas.openxmlformats.org/officeDocument/2006/relationships/hyperlink" Target="http://siamchart.com/stock-ichart/MICRO/" TargetMode="External"/><Relationship Id="rId252" Type="http://schemas.openxmlformats.org/officeDocument/2006/relationships/hyperlink" Target="http://siamchart.com/stock-chart/CHO/" TargetMode="External"/><Relationship Id="rId1187" Type="http://schemas.openxmlformats.org/officeDocument/2006/relationships/hyperlink" Target="http://siamchart.com/stock-ichart/TASCO/" TargetMode="External"/><Relationship Id="rId112" Type="http://schemas.openxmlformats.org/officeDocument/2006/relationships/hyperlink" Target="http://siamchart.com/stock-chart/ASIA/" TargetMode="External"/><Relationship Id="rId557" Type="http://schemas.openxmlformats.org/officeDocument/2006/relationships/hyperlink" Target="http://siamchart.com/stock-chart/JSP/" TargetMode="External"/><Relationship Id="rId764" Type="http://schemas.openxmlformats.org/officeDocument/2006/relationships/hyperlink" Target="http://siamchart.com/stock-ichart/NMG/" TargetMode="External"/><Relationship Id="rId971" Type="http://schemas.openxmlformats.org/officeDocument/2006/relationships/hyperlink" Target="http://siamchart.com/stock-chart/SAMART/" TargetMode="External"/><Relationship Id="rId1394" Type="http://schemas.openxmlformats.org/officeDocument/2006/relationships/hyperlink" Target="http://siamchart.com/stock-chart/UOBKH/" TargetMode="External"/><Relationship Id="rId417" Type="http://schemas.openxmlformats.org/officeDocument/2006/relationships/hyperlink" Target="http://siamchart.com/stock-ichart/FSS/" TargetMode="External"/><Relationship Id="rId624" Type="http://schemas.openxmlformats.org/officeDocument/2006/relationships/hyperlink" Target="http://siamchart.com/stock-chart/LALIN/" TargetMode="External"/><Relationship Id="rId831" Type="http://schemas.openxmlformats.org/officeDocument/2006/relationships/hyperlink" Target="http://siamchart.com/stock-ichart/PG/" TargetMode="External"/><Relationship Id="rId1047" Type="http://schemas.openxmlformats.org/officeDocument/2006/relationships/hyperlink" Target="http://siamchart.com/stock-ichart/SINGER/" TargetMode="External"/><Relationship Id="rId1254" Type="http://schemas.openxmlformats.org/officeDocument/2006/relationships/hyperlink" Target="http://siamchart.com/stock-chart/TKN/" TargetMode="External"/><Relationship Id="rId1461" Type="http://schemas.openxmlformats.org/officeDocument/2006/relationships/hyperlink" Target="http://siamchart.com/stock-ichart/WPH/" TargetMode="External"/><Relationship Id="rId929" Type="http://schemas.openxmlformats.org/officeDocument/2006/relationships/hyperlink" Target="http://siamchart.com/stock-ichart/RCL/" TargetMode="External"/><Relationship Id="rId1114" Type="http://schemas.openxmlformats.org/officeDocument/2006/relationships/hyperlink" Target="http://siamchart.com/stock-chart/SR/" TargetMode="External"/><Relationship Id="rId1321" Type="http://schemas.openxmlformats.org/officeDocument/2006/relationships/hyperlink" Target="http://siamchart.com/stock-ichart/TQM/" TargetMode="External"/><Relationship Id="rId58" Type="http://schemas.openxmlformats.org/officeDocument/2006/relationships/hyperlink" Target="http://siamchart.com/stock-chart/AKR/" TargetMode="External"/><Relationship Id="rId1419" Type="http://schemas.openxmlformats.org/officeDocument/2006/relationships/hyperlink" Target="http://siamchart.com/stock-ichart/VCOM/" TargetMode="External"/><Relationship Id="rId274" Type="http://schemas.openxmlformats.org/officeDocument/2006/relationships/hyperlink" Target="http://siamchart.com/stock-chart/CMC/" TargetMode="External"/><Relationship Id="rId481" Type="http://schemas.openxmlformats.org/officeDocument/2006/relationships/hyperlink" Target="http://siamchart.com/stock-ichart/HPT/" TargetMode="External"/><Relationship Id="rId134" Type="http://schemas.openxmlformats.org/officeDocument/2006/relationships/hyperlink" Target="http://siamchart.com/stock-chart/B/" TargetMode="External"/><Relationship Id="rId579" Type="http://schemas.openxmlformats.org/officeDocument/2006/relationships/hyperlink" Target="http://siamchart.com/stock-chart/KCAR/" TargetMode="External"/><Relationship Id="rId786" Type="http://schemas.openxmlformats.org/officeDocument/2006/relationships/hyperlink" Target="http://siamchart.com/stock-chart/NYT/" TargetMode="External"/><Relationship Id="rId993" Type="http://schemas.openxmlformats.org/officeDocument/2006/relationships/hyperlink" Target="http://siamchart.com/stock-chart/SCC/" TargetMode="External"/><Relationship Id="rId341" Type="http://schemas.openxmlformats.org/officeDocument/2006/relationships/hyperlink" Target="http://siamchart.com/stock-ichart/DEMCO/" TargetMode="External"/><Relationship Id="rId439" Type="http://schemas.openxmlformats.org/officeDocument/2006/relationships/hyperlink" Target="http://siamchart.com/stock-ichart/GJS/" TargetMode="External"/><Relationship Id="rId646" Type="http://schemas.openxmlformats.org/officeDocument/2006/relationships/hyperlink" Target="http://siamchart.com/stock-chart/LRH/" TargetMode="External"/><Relationship Id="rId1069" Type="http://schemas.openxmlformats.org/officeDocument/2006/relationships/hyperlink" Target="http://siamchart.com/stock-chart/SLP/" TargetMode="External"/><Relationship Id="rId1276" Type="http://schemas.openxmlformats.org/officeDocument/2006/relationships/hyperlink" Target="http://siamchart.com/stock-chart/TNDT/" TargetMode="External"/><Relationship Id="rId201" Type="http://schemas.openxmlformats.org/officeDocument/2006/relationships/hyperlink" Target="http://siamchart.com/stock-ichart/BOL/" TargetMode="External"/><Relationship Id="rId506" Type="http://schemas.openxmlformats.org/officeDocument/2006/relationships/hyperlink" Target="http://siamchart.com/stock-ichart/III/" TargetMode="External"/><Relationship Id="rId853" Type="http://schemas.openxmlformats.org/officeDocument/2006/relationships/hyperlink" Target="http://siamchart.com/stock-ichart/PM/" TargetMode="External"/><Relationship Id="rId1136" Type="http://schemas.openxmlformats.org/officeDocument/2006/relationships/hyperlink" Target="http://siamchart.com/stock-chart/STARK/" TargetMode="External"/><Relationship Id="rId713" Type="http://schemas.openxmlformats.org/officeDocument/2006/relationships/hyperlink" Target="http://siamchart.com/stock-chart/MM/" TargetMode="External"/><Relationship Id="rId920" Type="http://schemas.openxmlformats.org/officeDocument/2006/relationships/hyperlink" Target="http://siamchart.com/stock-chart/RAM/" TargetMode="External"/><Relationship Id="rId1343" Type="http://schemas.openxmlformats.org/officeDocument/2006/relationships/hyperlink" Target="http://siamchart.com/stock-ichart/TSI/" TargetMode="External"/><Relationship Id="rId1203" Type="http://schemas.openxmlformats.org/officeDocument/2006/relationships/hyperlink" Target="http://siamchart.com/stock-ichart/TCOAT/" TargetMode="External"/><Relationship Id="rId1410" Type="http://schemas.openxmlformats.org/officeDocument/2006/relationships/hyperlink" Target="http://siamchart.com/stock-chart/UV/" TargetMode="External"/><Relationship Id="rId296" Type="http://schemas.openxmlformats.org/officeDocument/2006/relationships/hyperlink" Target="http://siamchart.com/stock-chart/CPH/" TargetMode="External"/><Relationship Id="rId156" Type="http://schemas.openxmlformats.org/officeDocument/2006/relationships/hyperlink" Target="http://siamchart.com/stock-chart/BCP/" TargetMode="External"/><Relationship Id="rId363" Type="http://schemas.openxmlformats.org/officeDocument/2006/relationships/hyperlink" Target="http://siamchart.com/stock-ichart/EASTW/" TargetMode="External"/><Relationship Id="rId570" Type="http://schemas.openxmlformats.org/officeDocument/2006/relationships/hyperlink" Target="http://siamchart.com/stock-ichart/KAMART/" TargetMode="External"/><Relationship Id="rId223" Type="http://schemas.openxmlformats.org/officeDocument/2006/relationships/hyperlink" Target="http://siamchart.com/stock-ichart/BUI/" TargetMode="External"/><Relationship Id="rId430" Type="http://schemas.openxmlformats.org/officeDocument/2006/relationships/hyperlink" Target="http://siamchart.com/stock-chart/GENCO/" TargetMode="External"/><Relationship Id="rId668" Type="http://schemas.openxmlformats.org/officeDocument/2006/relationships/hyperlink" Target="http://siamchart.com/stock-chart/MAX/" TargetMode="External"/><Relationship Id="rId875" Type="http://schemas.openxmlformats.org/officeDocument/2006/relationships/hyperlink" Target="http://siamchart.com/stock-ichart/PREB/" TargetMode="External"/><Relationship Id="rId1060" Type="http://schemas.openxmlformats.org/officeDocument/2006/relationships/hyperlink" Target="http://siamchart.com/stock-ichart/SKE/" TargetMode="External"/><Relationship Id="rId1298" Type="http://schemas.openxmlformats.org/officeDocument/2006/relationships/hyperlink" Target="http://siamchart.com/stock-chart/TPA/" TargetMode="External"/><Relationship Id="rId528" Type="http://schemas.openxmlformats.org/officeDocument/2006/relationships/hyperlink" Target="http://siamchart.com/stock-ichart/IRC/" TargetMode="External"/><Relationship Id="rId735" Type="http://schemas.openxmlformats.org/officeDocument/2006/relationships/hyperlink" Target="http://siamchart.com/stock-chart/NBC/" TargetMode="External"/><Relationship Id="rId942" Type="http://schemas.openxmlformats.org/officeDocument/2006/relationships/hyperlink" Target="http://siamchart.com/stock-chart/ROJNA/" TargetMode="External"/><Relationship Id="rId1158" Type="http://schemas.openxmlformats.org/officeDocument/2006/relationships/hyperlink" Target="http://siamchart.com/stock-chart/SUSCO/" TargetMode="External"/><Relationship Id="rId1365" Type="http://schemas.openxmlformats.org/officeDocument/2006/relationships/hyperlink" Target="http://siamchart.com/stock-ichart/TVI/" TargetMode="External"/><Relationship Id="rId1018" Type="http://schemas.openxmlformats.org/officeDocument/2006/relationships/hyperlink" Target="http://siamchart.com/stock-chart/SEG/" TargetMode="External"/><Relationship Id="rId1225" Type="http://schemas.openxmlformats.org/officeDocument/2006/relationships/hyperlink" Target="http://siamchart.com/stock-ichart/THCOM/" TargetMode="External"/><Relationship Id="rId1432" Type="http://schemas.openxmlformats.org/officeDocument/2006/relationships/hyperlink" Target="http://siamchart.com/stock-chart/VPO/" TargetMode="External"/><Relationship Id="rId71" Type="http://schemas.openxmlformats.org/officeDocument/2006/relationships/hyperlink" Target="http://siamchart.com/stock-ichart/AMANAH/" TargetMode="External"/><Relationship Id="rId802" Type="http://schemas.openxmlformats.org/officeDocument/2006/relationships/hyperlink" Target="http://siamchart.com/stock-chart/OTO/" TargetMode="External"/><Relationship Id="rId29" Type="http://schemas.openxmlformats.org/officeDocument/2006/relationships/hyperlink" Target="http://siamchart.com/stock-ichart/ADVANC/" TargetMode="External"/><Relationship Id="rId178" Type="http://schemas.openxmlformats.org/officeDocument/2006/relationships/hyperlink" Target="http://siamchart.com/stock-chart/BH/" TargetMode="External"/><Relationship Id="rId385" Type="http://schemas.openxmlformats.org/officeDocument/2006/relationships/hyperlink" Target="http://siamchart.com/stock-ichart/ESSO/" TargetMode="External"/><Relationship Id="rId592" Type="http://schemas.openxmlformats.org/officeDocument/2006/relationships/hyperlink" Target="http://siamchart.com/stock-ichart/KK/" TargetMode="External"/><Relationship Id="rId245" Type="http://schemas.openxmlformats.org/officeDocument/2006/relationships/hyperlink" Target="http://siamchart.com/stock-ichart/CHARAN/" TargetMode="External"/><Relationship Id="rId452" Type="http://schemas.openxmlformats.org/officeDocument/2006/relationships/hyperlink" Target="http://siamchart.com/stock-chart/GPSC/" TargetMode="External"/><Relationship Id="rId897" Type="http://schemas.openxmlformats.org/officeDocument/2006/relationships/hyperlink" Target="http://siamchart.com/stock-ichart/PSTC/" TargetMode="External"/><Relationship Id="rId1082" Type="http://schemas.openxmlformats.org/officeDocument/2006/relationships/hyperlink" Target="http://siamchart.com/stock-ichart/SNC/" TargetMode="External"/><Relationship Id="rId105" Type="http://schemas.openxmlformats.org/officeDocument/2006/relationships/hyperlink" Target="http://siamchart.com/stock-ichart/ARROW/" TargetMode="External"/><Relationship Id="rId312" Type="http://schemas.openxmlformats.org/officeDocument/2006/relationships/hyperlink" Target="http://siamchart.com/stock-chart/CRC/" TargetMode="External"/><Relationship Id="rId757" Type="http://schemas.openxmlformats.org/officeDocument/2006/relationships/hyperlink" Target="http://siamchart.com/stock-chart/NFC/" TargetMode="External"/><Relationship Id="rId964" Type="http://schemas.openxmlformats.org/officeDocument/2006/relationships/hyperlink" Target="http://siamchart.com/stock-ichart/SAAM/" TargetMode="External"/><Relationship Id="rId1387" Type="http://schemas.openxmlformats.org/officeDocument/2006/relationships/hyperlink" Target="http://siamchart.com/stock-ichart/UKEM/" TargetMode="External"/><Relationship Id="rId93" Type="http://schemas.openxmlformats.org/officeDocument/2006/relationships/hyperlink" Target="http://siamchart.com/stock-ichart/APP/" TargetMode="External"/><Relationship Id="rId617" Type="http://schemas.openxmlformats.org/officeDocument/2006/relationships/hyperlink" Target="http://siamchart.com/stock-ichart/KWG/" TargetMode="External"/><Relationship Id="rId824" Type="http://schemas.openxmlformats.org/officeDocument/2006/relationships/hyperlink" Target="http://siamchart.com/stock-chart/PE/" TargetMode="External"/><Relationship Id="rId1247" Type="http://schemas.openxmlformats.org/officeDocument/2006/relationships/hyperlink" Target="http://siamchart.com/stock-ichart/TISCO/" TargetMode="External"/><Relationship Id="rId1454" Type="http://schemas.openxmlformats.org/officeDocument/2006/relationships/hyperlink" Target="http://siamchart.com/stock-chart/WINNER/" TargetMode="External"/><Relationship Id="rId1107" Type="http://schemas.openxmlformats.org/officeDocument/2006/relationships/hyperlink" Target="http://siamchart.com/stock-ichart/SPI/" TargetMode="External"/><Relationship Id="rId1314" Type="http://schemas.openxmlformats.org/officeDocument/2006/relationships/hyperlink" Target="http://siamchart.com/stock-chart/TPOLY/" TargetMode="External"/><Relationship Id="rId20" Type="http://schemas.openxmlformats.org/officeDocument/2006/relationships/hyperlink" Target="http://siamchart.com/stock-chart/ACC/" TargetMode="External"/><Relationship Id="rId267" Type="http://schemas.openxmlformats.org/officeDocument/2006/relationships/hyperlink" Target="http://siamchart.com/stock-ichart/CK/" TargetMode="External"/><Relationship Id="rId474" Type="http://schemas.openxmlformats.org/officeDocument/2006/relationships/hyperlink" Target="http://siamchart.com/stock-chart/HARN/" TargetMode="External"/><Relationship Id="rId127" Type="http://schemas.openxmlformats.org/officeDocument/2006/relationships/hyperlink" Target="http://siamchart.com/stock-ichart/AU/" TargetMode="External"/><Relationship Id="rId681" Type="http://schemas.openxmlformats.org/officeDocument/2006/relationships/hyperlink" Target="http://siamchart.com/stock-ichart/MCS/" TargetMode="External"/><Relationship Id="rId779" Type="http://schemas.openxmlformats.org/officeDocument/2006/relationships/hyperlink" Target="http://siamchart.com/stock-ichart/NTV/" TargetMode="External"/><Relationship Id="rId986" Type="http://schemas.openxmlformats.org/officeDocument/2006/relationships/hyperlink" Target="http://siamchart.com/stock-ichart/SAWAD/" TargetMode="External"/><Relationship Id="rId334" Type="http://schemas.openxmlformats.org/officeDocument/2006/relationships/hyperlink" Target="http://siamchart.com/stock-chart/DCORP/" TargetMode="External"/><Relationship Id="rId541" Type="http://schemas.openxmlformats.org/officeDocument/2006/relationships/hyperlink" Target="http://siamchart.com/stock-chart/J/" TargetMode="External"/><Relationship Id="rId639" Type="http://schemas.openxmlformats.org/officeDocument/2006/relationships/hyperlink" Target="http://siamchart.com/stock-ichart/LIT/" TargetMode="External"/><Relationship Id="rId1171" Type="http://schemas.openxmlformats.org/officeDocument/2006/relationships/hyperlink" Target="http://siamchart.com/stock-ichart/SYMC/" TargetMode="External"/><Relationship Id="rId1269" Type="http://schemas.openxmlformats.org/officeDocument/2006/relationships/hyperlink" Target="http://siamchart.com/stock-ichart/TMI/" TargetMode="External"/><Relationship Id="rId1476" Type="http://schemas.openxmlformats.org/officeDocument/2006/relationships/hyperlink" Target="http://siamchart.com/stock-chart/ZMICO/" TargetMode="External"/><Relationship Id="rId401" Type="http://schemas.openxmlformats.org/officeDocument/2006/relationships/hyperlink" Target="http://siamchart.com/stock-ichart/FLOYD/" TargetMode="External"/><Relationship Id="rId846" Type="http://schemas.openxmlformats.org/officeDocument/2006/relationships/hyperlink" Target="http://siamchart.com/stock-chart/PLANET/" TargetMode="External"/><Relationship Id="rId1031" Type="http://schemas.openxmlformats.org/officeDocument/2006/relationships/hyperlink" Target="http://siamchart.com/stock-chart/SGF/" TargetMode="External"/><Relationship Id="rId1129" Type="http://schemas.openxmlformats.org/officeDocument/2006/relationships/hyperlink" Target="http://siamchart.com/stock-ichart/SST/" TargetMode="External"/><Relationship Id="rId706" Type="http://schemas.openxmlformats.org/officeDocument/2006/relationships/hyperlink" Target="http://siamchart.com/stock-ichart/MITSIB/" TargetMode="External"/><Relationship Id="rId913" Type="http://schemas.openxmlformats.org/officeDocument/2006/relationships/hyperlink" Target="http://siamchart.com/stock-ichart/Q-CON/" TargetMode="External"/><Relationship Id="rId1336" Type="http://schemas.openxmlformats.org/officeDocument/2006/relationships/hyperlink" Target="http://siamchart.com/stock-chart/TSC/" TargetMode="External"/><Relationship Id="rId42" Type="http://schemas.openxmlformats.org/officeDocument/2006/relationships/hyperlink" Target="http://siamchart.com/stock-chart/AHC/" TargetMode="External"/><Relationship Id="rId1403" Type="http://schemas.openxmlformats.org/officeDocument/2006/relationships/hyperlink" Target="http://siamchart.com/stock-ichart/UPOIC/" TargetMode="External"/><Relationship Id="rId191" Type="http://schemas.openxmlformats.org/officeDocument/2006/relationships/hyperlink" Target="http://siamchart.com/stock-ichart/BKI/" TargetMode="External"/><Relationship Id="rId289" Type="http://schemas.openxmlformats.org/officeDocument/2006/relationships/hyperlink" Target="http://siamchart.com/stock-ichart/COMAN/" TargetMode="External"/><Relationship Id="rId496" Type="http://schemas.openxmlformats.org/officeDocument/2006/relationships/hyperlink" Target="http://siamchart.com/stock-chart/IFEC/" TargetMode="External"/><Relationship Id="rId149" Type="http://schemas.openxmlformats.org/officeDocument/2006/relationships/hyperlink" Target="http://siamchart.com/stock-ichart/BAY/" TargetMode="External"/><Relationship Id="rId356" Type="http://schemas.openxmlformats.org/officeDocument/2006/relationships/hyperlink" Target="http://siamchart.com/stock-chart/DV8/" TargetMode="External"/><Relationship Id="rId563" Type="http://schemas.openxmlformats.org/officeDocument/2006/relationships/hyperlink" Target="http://siamchart.com/stock-chart/JUTHA/" TargetMode="External"/><Relationship Id="rId770" Type="http://schemas.openxmlformats.org/officeDocument/2006/relationships/hyperlink" Target="http://siamchart.com/stock-ichart/NOK/" TargetMode="External"/><Relationship Id="rId1193" Type="http://schemas.openxmlformats.org/officeDocument/2006/relationships/hyperlink" Target="http://siamchart.com/stock-ichart/TCAP/" TargetMode="External"/><Relationship Id="rId216" Type="http://schemas.openxmlformats.org/officeDocument/2006/relationships/hyperlink" Target="http://siamchart.com/stock-chart/BTNC/" TargetMode="External"/><Relationship Id="rId423" Type="http://schemas.openxmlformats.org/officeDocument/2006/relationships/hyperlink" Target="http://siamchart.com/stock-ichart/GBX/" TargetMode="External"/><Relationship Id="rId868" Type="http://schemas.openxmlformats.org/officeDocument/2006/relationships/hyperlink" Target="http://siamchart.com/stock-chart/PPS/" TargetMode="External"/><Relationship Id="rId1053" Type="http://schemas.openxmlformats.org/officeDocument/2006/relationships/hyperlink" Target="http://siamchart.com/stock-ichart/SISB/" TargetMode="External"/><Relationship Id="rId1260" Type="http://schemas.openxmlformats.org/officeDocument/2006/relationships/hyperlink" Target="http://siamchart.com/stock-chart/TM/" TargetMode="External"/><Relationship Id="rId630" Type="http://schemas.openxmlformats.org/officeDocument/2006/relationships/hyperlink" Target="http://siamchart.com/stock-chart/LEE/" TargetMode="External"/><Relationship Id="rId728" Type="http://schemas.openxmlformats.org/officeDocument/2006/relationships/hyperlink" Target="http://siamchart.com/stock-ichart/MSC/" TargetMode="External"/><Relationship Id="rId935" Type="http://schemas.openxmlformats.org/officeDocument/2006/relationships/hyperlink" Target="http://siamchart.com/stock-ichart/RJH/" TargetMode="External"/><Relationship Id="rId1358" Type="http://schemas.openxmlformats.org/officeDocument/2006/relationships/hyperlink" Target="http://siamchart.com/stock-chart/TTW/" TargetMode="External"/><Relationship Id="rId64" Type="http://schemas.openxmlformats.org/officeDocument/2006/relationships/hyperlink" Target="http://siamchart.com/stock-chart/ALT/" TargetMode="External"/><Relationship Id="rId1120" Type="http://schemas.openxmlformats.org/officeDocument/2006/relationships/hyperlink" Target="http://siamchart.com/stock-chart/SSF/" TargetMode="External"/><Relationship Id="rId1218" Type="http://schemas.openxmlformats.org/officeDocument/2006/relationships/hyperlink" Target="http://siamchart.com/stock-chart/THAI/" TargetMode="External"/><Relationship Id="rId1425" Type="http://schemas.openxmlformats.org/officeDocument/2006/relationships/hyperlink" Target="http://siamchart.com/stock-ichart/VIH/" TargetMode="External"/><Relationship Id="rId280" Type="http://schemas.openxmlformats.org/officeDocument/2006/relationships/hyperlink" Target="http://siamchart.com/stock-chart/CNT/" TargetMode="External"/><Relationship Id="rId140" Type="http://schemas.openxmlformats.org/officeDocument/2006/relationships/hyperlink" Target="http://siamchart.com/stock-chart/BAFS/" TargetMode="External"/><Relationship Id="rId378" Type="http://schemas.openxmlformats.org/officeDocument/2006/relationships/hyperlink" Target="http://siamchart.com/stock-chart/EP/" TargetMode="External"/><Relationship Id="rId585" Type="http://schemas.openxmlformats.org/officeDocument/2006/relationships/hyperlink" Target="http://siamchart.com/stock-chart/KDH/" TargetMode="External"/><Relationship Id="rId792" Type="http://schemas.openxmlformats.org/officeDocument/2006/relationships/hyperlink" Target="http://siamchart.com/stock-chart/OGC/" TargetMode="External"/><Relationship Id="rId6" Type="http://schemas.openxmlformats.org/officeDocument/2006/relationships/hyperlink" Target="http://siamchart.com/stock-chart/7UP/" TargetMode="External"/><Relationship Id="rId238" Type="http://schemas.openxmlformats.org/officeDocument/2006/relationships/hyperlink" Target="http://siamchart.com/stock-chart/CFRESH/" TargetMode="External"/><Relationship Id="rId445" Type="http://schemas.openxmlformats.org/officeDocument/2006/relationships/hyperlink" Target="http://siamchart.com/stock-ichart/GLOBAL/" TargetMode="External"/><Relationship Id="rId652" Type="http://schemas.openxmlformats.org/officeDocument/2006/relationships/hyperlink" Target="http://siamchart.com/stock-chart/M-CHAI/" TargetMode="External"/><Relationship Id="rId1075" Type="http://schemas.openxmlformats.org/officeDocument/2006/relationships/hyperlink" Target="http://siamchart.com/stock-chart/SMK/" TargetMode="External"/><Relationship Id="rId1282" Type="http://schemas.openxmlformats.org/officeDocument/2006/relationships/hyperlink" Target="http://siamchart.com/stock-chart/TNL/" TargetMode="External"/><Relationship Id="rId305" Type="http://schemas.openxmlformats.org/officeDocument/2006/relationships/hyperlink" Target="http://siamchart.com/stock-ichart/CPR/" TargetMode="External"/><Relationship Id="rId512" Type="http://schemas.openxmlformats.org/officeDocument/2006/relationships/hyperlink" Target="http://siamchart.com/stock-ichart/IMH/" TargetMode="External"/><Relationship Id="rId957" Type="http://schemas.openxmlformats.org/officeDocument/2006/relationships/hyperlink" Target="http://siamchart.com/stock-ichart/S_26J/" TargetMode="External"/><Relationship Id="rId1142" Type="http://schemas.openxmlformats.org/officeDocument/2006/relationships/hyperlink" Target="http://siamchart.com/stock-ichart/STEC/" TargetMode="External"/><Relationship Id="rId86" Type="http://schemas.openxmlformats.org/officeDocument/2006/relationships/hyperlink" Target="http://siamchart.com/stock-chart/APCO/" TargetMode="External"/><Relationship Id="rId817" Type="http://schemas.openxmlformats.org/officeDocument/2006/relationships/hyperlink" Target="http://siamchart.com/stock-ichart/PCSGH/" TargetMode="External"/><Relationship Id="rId1002" Type="http://schemas.openxmlformats.org/officeDocument/2006/relationships/hyperlink" Target="http://siamchart.com/stock-ichart/SCM/" TargetMode="External"/><Relationship Id="rId1447" Type="http://schemas.openxmlformats.org/officeDocument/2006/relationships/hyperlink" Target="http://siamchart.com/stock-ichart/WHAUP/" TargetMode="External"/><Relationship Id="rId1307" Type="http://schemas.openxmlformats.org/officeDocument/2006/relationships/hyperlink" Target="http://siamchart.com/stock-ichart/TPCORP/" TargetMode="External"/><Relationship Id="rId13" Type="http://schemas.openxmlformats.org/officeDocument/2006/relationships/hyperlink" Target="http://siamchart.com/stock-ichart/AAV/" TargetMode="External"/><Relationship Id="rId162" Type="http://schemas.openxmlformats.org/officeDocument/2006/relationships/hyperlink" Target="http://siamchart.com/stock-chart/BDMS/" TargetMode="External"/><Relationship Id="rId467" Type="http://schemas.openxmlformats.org/officeDocument/2006/relationships/hyperlink" Target="http://siamchart.com/stock-ichart/GULF/" TargetMode="External"/><Relationship Id="rId1097" Type="http://schemas.openxmlformats.org/officeDocument/2006/relationships/hyperlink" Target="http://siamchart.com/stock-ichart/SPACK/" TargetMode="External"/><Relationship Id="rId674" Type="http://schemas.openxmlformats.org/officeDocument/2006/relationships/hyperlink" Target="http://siamchart.com/stock-chart/MBKET/" TargetMode="External"/><Relationship Id="rId881" Type="http://schemas.openxmlformats.org/officeDocument/2006/relationships/hyperlink" Target="http://siamchart.com/stock-ichart/PRIME/" TargetMode="External"/><Relationship Id="rId979" Type="http://schemas.openxmlformats.org/officeDocument/2006/relationships/hyperlink" Target="http://siamchart.com/stock-chart/SAPPE/" TargetMode="External"/><Relationship Id="rId327" Type="http://schemas.openxmlformats.org/officeDocument/2006/relationships/hyperlink" Target="http://siamchart.com/stock-ichart/CWT/" TargetMode="External"/><Relationship Id="rId534" Type="http://schemas.openxmlformats.org/officeDocument/2006/relationships/hyperlink" Target="http://siamchart.com/stock-ichart/IT/" TargetMode="External"/><Relationship Id="rId741" Type="http://schemas.openxmlformats.org/officeDocument/2006/relationships/hyperlink" Target="http://siamchart.com/stock-chart/NCL/" TargetMode="External"/><Relationship Id="rId839" Type="http://schemas.openxmlformats.org/officeDocument/2006/relationships/hyperlink" Target="http://siamchart.com/stock-ichart/PJW/" TargetMode="External"/><Relationship Id="rId1164" Type="http://schemas.openxmlformats.org/officeDocument/2006/relationships/hyperlink" Target="http://siamchart.com/stock-chart/SVI/" TargetMode="External"/><Relationship Id="rId1371" Type="http://schemas.openxmlformats.org/officeDocument/2006/relationships/hyperlink" Target="http://siamchart.com/stock-ichart/TWP/" TargetMode="External"/><Relationship Id="rId1469" Type="http://schemas.openxmlformats.org/officeDocument/2006/relationships/hyperlink" Target="http://siamchart.com/stock-ichart/YGG/" TargetMode="External"/><Relationship Id="rId601" Type="http://schemas.openxmlformats.org/officeDocument/2006/relationships/hyperlink" Target="http://siamchart.com/stock-ichart/KSL/" TargetMode="External"/><Relationship Id="rId1024" Type="http://schemas.openxmlformats.org/officeDocument/2006/relationships/hyperlink" Target="http://siamchart.com/stock-chart/SF/" TargetMode="External"/><Relationship Id="rId1231" Type="http://schemas.openxmlformats.org/officeDocument/2006/relationships/hyperlink" Target="http://siamchart.com/stock-ichart/THIP/" TargetMode="External"/><Relationship Id="rId906" Type="http://schemas.openxmlformats.org/officeDocument/2006/relationships/hyperlink" Target="http://siamchart.com/stock-chart/PTTEP/" TargetMode="External"/><Relationship Id="rId1329" Type="http://schemas.openxmlformats.org/officeDocument/2006/relationships/hyperlink" Target="http://siamchart.com/stock-ichart/TRT/" TargetMode="External"/><Relationship Id="rId35" Type="http://schemas.openxmlformats.org/officeDocument/2006/relationships/hyperlink" Target="http://siamchart.com/stock-ichart/AF/" TargetMode="External"/><Relationship Id="rId184" Type="http://schemas.openxmlformats.org/officeDocument/2006/relationships/hyperlink" Target="http://siamchart.com/stock-chart/BJC/" TargetMode="External"/><Relationship Id="rId391" Type="http://schemas.openxmlformats.org/officeDocument/2006/relationships/hyperlink" Target="http://siamchart.com/stock-ichart/ETE/" TargetMode="External"/><Relationship Id="rId251" Type="http://schemas.openxmlformats.org/officeDocument/2006/relationships/hyperlink" Target="http://siamchart.com/stock-ichart/CHG/" TargetMode="External"/><Relationship Id="rId489" Type="http://schemas.openxmlformats.org/officeDocument/2006/relationships/hyperlink" Target="http://siamchart.com/stock-ichart/HYDRO/" TargetMode="External"/><Relationship Id="rId696" Type="http://schemas.openxmlformats.org/officeDocument/2006/relationships/hyperlink" Target="http://siamchart.com/stock-chart/MICRO/" TargetMode="External"/><Relationship Id="rId349" Type="http://schemas.openxmlformats.org/officeDocument/2006/relationships/hyperlink" Target="http://siamchart.com/stock-ichart/DRT/" TargetMode="External"/><Relationship Id="rId556" Type="http://schemas.openxmlformats.org/officeDocument/2006/relationships/hyperlink" Target="http://siamchart.com/stock-ichart/JMT/" TargetMode="External"/><Relationship Id="rId763" Type="http://schemas.openxmlformats.org/officeDocument/2006/relationships/hyperlink" Target="http://siamchart.com/stock-chart/NMG/" TargetMode="External"/><Relationship Id="rId1186" Type="http://schemas.openxmlformats.org/officeDocument/2006/relationships/hyperlink" Target="http://siamchart.com/stock-chart/TASCO/" TargetMode="External"/><Relationship Id="rId1393" Type="http://schemas.openxmlformats.org/officeDocument/2006/relationships/hyperlink" Target="http://siamchart.com/stock-ichart/UNIQ/" TargetMode="External"/><Relationship Id="rId111" Type="http://schemas.openxmlformats.org/officeDocument/2006/relationships/hyperlink" Target="http://siamchart.com/stock-ichart/ASEFA/" TargetMode="External"/><Relationship Id="rId209" Type="http://schemas.openxmlformats.org/officeDocument/2006/relationships/hyperlink" Target="http://siamchart.com/stock-ichart/BROOK/" TargetMode="External"/><Relationship Id="rId416" Type="http://schemas.openxmlformats.org/officeDocument/2006/relationships/hyperlink" Target="http://siamchart.com/stock-chart/FSS/" TargetMode="External"/><Relationship Id="rId970" Type="http://schemas.openxmlformats.org/officeDocument/2006/relationships/hyperlink" Target="http://siamchart.com/stock-ichart/SAM/" TargetMode="External"/><Relationship Id="rId1046" Type="http://schemas.openxmlformats.org/officeDocument/2006/relationships/hyperlink" Target="http://siamchart.com/stock-chart/SINGER/" TargetMode="External"/><Relationship Id="rId1253" Type="http://schemas.openxmlformats.org/officeDocument/2006/relationships/hyperlink" Target="http://siamchart.com/stock-ichart/TK/" TargetMode="External"/><Relationship Id="rId623" Type="http://schemas.openxmlformats.org/officeDocument/2006/relationships/hyperlink" Target="http://siamchart.com/stock-ichart/L_26E/" TargetMode="External"/><Relationship Id="rId830" Type="http://schemas.openxmlformats.org/officeDocument/2006/relationships/hyperlink" Target="http://siamchart.com/stock-chart/PG/" TargetMode="External"/><Relationship Id="rId928" Type="http://schemas.openxmlformats.org/officeDocument/2006/relationships/hyperlink" Target="http://siamchart.com/stock-chart/RCL/" TargetMode="External"/><Relationship Id="rId1460" Type="http://schemas.openxmlformats.org/officeDocument/2006/relationships/hyperlink" Target="http://siamchart.com/stock-chart/WPH/" TargetMode="External"/><Relationship Id="rId57" Type="http://schemas.openxmlformats.org/officeDocument/2006/relationships/hyperlink" Target="http://siamchart.com/stock-ichart/AKP/" TargetMode="External"/><Relationship Id="rId1113" Type="http://schemas.openxmlformats.org/officeDocument/2006/relationships/hyperlink" Target="http://siamchart.com/stock-ichart/SQ/" TargetMode="External"/><Relationship Id="rId1320" Type="http://schemas.openxmlformats.org/officeDocument/2006/relationships/hyperlink" Target="http://siamchart.com/stock-chart/TQM/" TargetMode="External"/><Relationship Id="rId1418" Type="http://schemas.openxmlformats.org/officeDocument/2006/relationships/hyperlink" Target="http://siamchart.com/stock-chart/VCOM/" TargetMode="External"/><Relationship Id="rId273" Type="http://schemas.openxmlformats.org/officeDocument/2006/relationships/hyperlink" Target="http://siamchart.com/stock-ichart/CMAN/" TargetMode="External"/><Relationship Id="rId480" Type="http://schemas.openxmlformats.org/officeDocument/2006/relationships/hyperlink" Target="http://siamchart.com/stock-chart/HPT/" TargetMode="External"/><Relationship Id="rId133" Type="http://schemas.openxmlformats.org/officeDocument/2006/relationships/hyperlink" Target="http://siamchart.com/stock-ichart/AYUD/" TargetMode="External"/><Relationship Id="rId340" Type="http://schemas.openxmlformats.org/officeDocument/2006/relationships/hyperlink" Target="http://siamchart.com/stock-chart/DEMCO/" TargetMode="External"/><Relationship Id="rId578" Type="http://schemas.openxmlformats.org/officeDocument/2006/relationships/hyperlink" Target="http://siamchart.com/stock-ichart/KC/" TargetMode="External"/><Relationship Id="rId785" Type="http://schemas.openxmlformats.org/officeDocument/2006/relationships/hyperlink" Target="http://siamchart.com/stock-ichart/NWR/" TargetMode="External"/><Relationship Id="rId992" Type="http://schemas.openxmlformats.org/officeDocument/2006/relationships/hyperlink" Target="http://siamchart.com/stock-ichart/SCB/" TargetMode="External"/><Relationship Id="rId200" Type="http://schemas.openxmlformats.org/officeDocument/2006/relationships/hyperlink" Target="http://siamchart.com/stock-chart/BOL/" TargetMode="External"/><Relationship Id="rId438" Type="http://schemas.openxmlformats.org/officeDocument/2006/relationships/hyperlink" Target="http://siamchart.com/stock-chart/GJS/" TargetMode="External"/><Relationship Id="rId645" Type="http://schemas.openxmlformats.org/officeDocument/2006/relationships/hyperlink" Target="http://siamchart.com/stock-ichart/LPN/" TargetMode="External"/><Relationship Id="rId852" Type="http://schemas.openxmlformats.org/officeDocument/2006/relationships/hyperlink" Target="http://siamchart.com/stock-chart/PM/" TargetMode="External"/><Relationship Id="rId1068" Type="http://schemas.openxmlformats.org/officeDocument/2006/relationships/hyperlink" Target="http://siamchart.com/stock-ichart/SLM/" TargetMode="External"/><Relationship Id="rId1275" Type="http://schemas.openxmlformats.org/officeDocument/2006/relationships/hyperlink" Target="http://siamchart.com/stock-ichart/TMW/" TargetMode="External"/><Relationship Id="rId505" Type="http://schemas.openxmlformats.org/officeDocument/2006/relationships/hyperlink" Target="http://siamchart.com/stock-chart/III/" TargetMode="External"/><Relationship Id="rId712" Type="http://schemas.openxmlformats.org/officeDocument/2006/relationships/hyperlink" Target="http://siamchart.com/stock-ichart/ML/" TargetMode="External"/><Relationship Id="rId1135" Type="http://schemas.openxmlformats.org/officeDocument/2006/relationships/hyperlink" Target="http://siamchart.com/stock-ichart/STAR/" TargetMode="External"/><Relationship Id="rId1342" Type="http://schemas.openxmlformats.org/officeDocument/2006/relationships/hyperlink" Target="http://siamchart.com/stock-chart/TSI/" TargetMode="External"/><Relationship Id="rId79" Type="http://schemas.openxmlformats.org/officeDocument/2006/relationships/hyperlink" Target="http://siamchart.com/stock-ichart/AMC/" TargetMode="External"/><Relationship Id="rId1202" Type="http://schemas.openxmlformats.org/officeDocument/2006/relationships/hyperlink" Target="http://siamchart.com/stock-chart/TCOAT/" TargetMode="External"/><Relationship Id="rId295" Type="http://schemas.openxmlformats.org/officeDocument/2006/relationships/hyperlink" Target="http://siamchart.com/stock-ichart/CPF/" TargetMode="External"/><Relationship Id="rId155" Type="http://schemas.openxmlformats.org/officeDocument/2006/relationships/hyperlink" Target="http://siamchart.com/stock-ichart/BCH/" TargetMode="External"/><Relationship Id="rId362" Type="http://schemas.openxmlformats.org/officeDocument/2006/relationships/hyperlink" Target="http://siamchart.com/stock-chart/EASTW/" TargetMode="External"/><Relationship Id="rId1297" Type="http://schemas.openxmlformats.org/officeDocument/2006/relationships/hyperlink" Target="http://siamchart.com/stock-ichart/TOPP/" TargetMode="External"/><Relationship Id="rId222" Type="http://schemas.openxmlformats.org/officeDocument/2006/relationships/hyperlink" Target="http://siamchart.com/stock-chart/BUI/" TargetMode="External"/><Relationship Id="rId667" Type="http://schemas.openxmlformats.org/officeDocument/2006/relationships/hyperlink" Target="http://siamchart.com/stock-ichart/MATI/" TargetMode="External"/><Relationship Id="rId874" Type="http://schemas.openxmlformats.org/officeDocument/2006/relationships/hyperlink" Target="http://siamchart.com/stock-chart/PREB/" TargetMode="External"/><Relationship Id="rId527" Type="http://schemas.openxmlformats.org/officeDocument/2006/relationships/hyperlink" Target="http://siamchart.com/stock-chart/IRC/" TargetMode="External"/><Relationship Id="rId734" Type="http://schemas.openxmlformats.org/officeDocument/2006/relationships/hyperlink" Target="http://siamchart.com/stock-ichart/MVP/" TargetMode="External"/><Relationship Id="rId941" Type="http://schemas.openxmlformats.org/officeDocument/2006/relationships/hyperlink" Target="http://siamchart.com/stock-ichart/ROH/" TargetMode="External"/><Relationship Id="rId1157" Type="http://schemas.openxmlformats.org/officeDocument/2006/relationships/hyperlink" Target="http://siamchart.com/stock-ichart/SUPER/" TargetMode="External"/><Relationship Id="rId1364" Type="http://schemas.openxmlformats.org/officeDocument/2006/relationships/hyperlink" Target="http://siamchart.com/stock-chart/TVI/" TargetMode="External"/><Relationship Id="rId70" Type="http://schemas.openxmlformats.org/officeDocument/2006/relationships/hyperlink" Target="http://siamchart.com/stock-chart/AMANAH/" TargetMode="External"/><Relationship Id="rId801" Type="http://schemas.openxmlformats.org/officeDocument/2006/relationships/hyperlink" Target="http://siamchart.com/stock-ichart/OSP/" TargetMode="External"/><Relationship Id="rId1017" Type="http://schemas.openxmlformats.org/officeDocument/2006/relationships/hyperlink" Target="http://siamchart.com/stock-ichart/SEAOIL/" TargetMode="External"/><Relationship Id="rId1224" Type="http://schemas.openxmlformats.org/officeDocument/2006/relationships/hyperlink" Target="http://siamchart.com/stock-chart/THCOM/" TargetMode="External"/><Relationship Id="rId1431" Type="http://schemas.openxmlformats.org/officeDocument/2006/relationships/hyperlink" Target="http://siamchart.com/stock-ichart/VNT/" TargetMode="External"/><Relationship Id="rId28" Type="http://schemas.openxmlformats.org/officeDocument/2006/relationships/hyperlink" Target="http://siamchart.com/stock-chart/ADVANC/" TargetMode="External"/><Relationship Id="rId177" Type="http://schemas.openxmlformats.org/officeDocument/2006/relationships/hyperlink" Target="http://siamchart.com/stock-ichart/BGT/" TargetMode="External"/><Relationship Id="rId384" Type="http://schemas.openxmlformats.org/officeDocument/2006/relationships/hyperlink" Target="http://siamchart.com/stock-chart/ESSO/" TargetMode="External"/><Relationship Id="rId591" Type="http://schemas.openxmlformats.org/officeDocument/2006/relationships/hyperlink" Target="http://siamchart.com/stock-chart/KK/" TargetMode="External"/><Relationship Id="rId244" Type="http://schemas.openxmlformats.org/officeDocument/2006/relationships/hyperlink" Target="http://siamchart.com/stock-chart/CHARAN/" TargetMode="External"/><Relationship Id="rId689" Type="http://schemas.openxmlformats.org/officeDocument/2006/relationships/hyperlink" Target="http://siamchart.com/stock-ichart/METCO/" TargetMode="External"/><Relationship Id="rId896" Type="http://schemas.openxmlformats.org/officeDocument/2006/relationships/hyperlink" Target="http://siamchart.com/stock-chart/PSTC/" TargetMode="External"/><Relationship Id="rId1081" Type="http://schemas.openxmlformats.org/officeDocument/2006/relationships/hyperlink" Target="http://siamchart.com/stock-chart/SNC/" TargetMode="External"/><Relationship Id="rId451" Type="http://schemas.openxmlformats.org/officeDocument/2006/relationships/hyperlink" Target="http://siamchart.com/stock-ichart/GPI/" TargetMode="External"/><Relationship Id="rId549" Type="http://schemas.openxmlformats.org/officeDocument/2006/relationships/hyperlink" Target="http://siamchart.com/stock-chart/JCT/" TargetMode="External"/><Relationship Id="rId756" Type="http://schemas.openxmlformats.org/officeDocument/2006/relationships/hyperlink" Target="http://siamchart.com/stock-ichart/NEX/" TargetMode="External"/><Relationship Id="rId1179" Type="http://schemas.openxmlformats.org/officeDocument/2006/relationships/hyperlink" Target="http://siamchart.com/stock-ichart/TACC/" TargetMode="External"/><Relationship Id="rId1386" Type="http://schemas.openxmlformats.org/officeDocument/2006/relationships/hyperlink" Target="http://siamchart.com/stock-chart/UKEM/" TargetMode="External"/><Relationship Id="rId104" Type="http://schemas.openxmlformats.org/officeDocument/2006/relationships/hyperlink" Target="http://siamchart.com/stock-chart/ARROW/" TargetMode="External"/><Relationship Id="rId311" Type="http://schemas.openxmlformats.org/officeDocument/2006/relationships/hyperlink" Target="http://siamchart.com/stock-ichart/CRANE/" TargetMode="External"/><Relationship Id="rId409" Type="http://schemas.openxmlformats.org/officeDocument/2006/relationships/hyperlink" Target="http://siamchart.com/stock-ichart/FORTH/" TargetMode="External"/><Relationship Id="rId963" Type="http://schemas.openxmlformats.org/officeDocument/2006/relationships/hyperlink" Target="http://siamchart.com/stock-chart/SAAM/" TargetMode="External"/><Relationship Id="rId1039" Type="http://schemas.openxmlformats.org/officeDocument/2006/relationships/hyperlink" Target="http://siamchart.com/stock-chart/SIAM/" TargetMode="External"/><Relationship Id="rId1246" Type="http://schemas.openxmlformats.org/officeDocument/2006/relationships/hyperlink" Target="http://siamchart.com/stock-chart/TISCO/" TargetMode="External"/><Relationship Id="rId92" Type="http://schemas.openxmlformats.org/officeDocument/2006/relationships/hyperlink" Target="http://siamchart.com/stock-chart/APP/" TargetMode="External"/><Relationship Id="rId616" Type="http://schemas.openxmlformats.org/officeDocument/2006/relationships/hyperlink" Target="http://siamchart.com/stock-chart/KWG/" TargetMode="External"/><Relationship Id="rId823" Type="http://schemas.openxmlformats.org/officeDocument/2006/relationships/hyperlink" Target="http://siamchart.com/stock-ichart/PDJ/" TargetMode="External"/><Relationship Id="rId1453" Type="http://schemas.openxmlformats.org/officeDocument/2006/relationships/hyperlink" Target="http://siamchart.com/stock-ichart/WIN/" TargetMode="External"/><Relationship Id="rId255" Type="http://schemas.openxmlformats.org/officeDocument/2006/relationships/hyperlink" Target="http://siamchart.com/stock-ichart/CHOTI/" TargetMode="External"/><Relationship Id="rId462" Type="http://schemas.openxmlformats.org/officeDocument/2006/relationships/hyperlink" Target="http://siamchart.com/stock-chart/GSTEEL/" TargetMode="External"/><Relationship Id="rId1092" Type="http://schemas.openxmlformats.org/officeDocument/2006/relationships/hyperlink" Target="http://siamchart.com/stock-chart/SORKON/" TargetMode="External"/><Relationship Id="rId1106" Type="http://schemas.openxmlformats.org/officeDocument/2006/relationships/hyperlink" Target="http://siamchart.com/stock-chart/SPI/" TargetMode="External"/><Relationship Id="rId1313" Type="http://schemas.openxmlformats.org/officeDocument/2006/relationships/hyperlink" Target="http://siamchart.com/stock-ichart/TPLAS/" TargetMode="External"/><Relationship Id="rId1397" Type="http://schemas.openxmlformats.org/officeDocument/2006/relationships/hyperlink" Target="http://siamchart.com/stock-ichart/UP/" TargetMode="External"/><Relationship Id="rId115" Type="http://schemas.openxmlformats.org/officeDocument/2006/relationships/hyperlink" Target="http://siamchart.com/stock-ichart/ASIAN/" TargetMode="External"/><Relationship Id="rId322" Type="http://schemas.openxmlformats.org/officeDocument/2006/relationships/hyperlink" Target="http://siamchart.com/stock-chart/CSS/" TargetMode="External"/><Relationship Id="rId767" Type="http://schemas.openxmlformats.org/officeDocument/2006/relationships/hyperlink" Target="http://siamchart.com/stock-chart/NOBLE/" TargetMode="External"/><Relationship Id="rId974" Type="http://schemas.openxmlformats.org/officeDocument/2006/relationships/hyperlink" Target="http://siamchart.com/stock-ichart/SAMCO/" TargetMode="External"/><Relationship Id="rId199" Type="http://schemas.openxmlformats.org/officeDocument/2006/relationships/hyperlink" Target="http://siamchart.com/stock-ichart/BM/" TargetMode="External"/><Relationship Id="rId627" Type="http://schemas.openxmlformats.org/officeDocument/2006/relationships/hyperlink" Target="http://siamchart.com/stock-ichart/LANNA/" TargetMode="External"/><Relationship Id="rId834" Type="http://schemas.openxmlformats.org/officeDocument/2006/relationships/hyperlink" Target="http://siamchart.com/stock-chart/PICO/" TargetMode="External"/><Relationship Id="rId1257" Type="http://schemas.openxmlformats.org/officeDocument/2006/relationships/hyperlink" Target="http://siamchart.com/stock-ichart/TKS/" TargetMode="External"/><Relationship Id="rId1464" Type="http://schemas.openxmlformats.org/officeDocument/2006/relationships/hyperlink" Target="http://siamchart.com/stock-chart/XO/" TargetMode="External"/><Relationship Id="rId266" Type="http://schemas.openxmlformats.org/officeDocument/2006/relationships/hyperlink" Target="http://siamchart.com/stock-chart/CK/" TargetMode="External"/><Relationship Id="rId473" Type="http://schemas.openxmlformats.org/officeDocument/2006/relationships/hyperlink" Target="http://siamchart.com/stock-ichart/HANA/" TargetMode="External"/><Relationship Id="rId680" Type="http://schemas.openxmlformats.org/officeDocument/2006/relationships/hyperlink" Target="http://siamchart.com/stock-chart/MCS/" TargetMode="External"/><Relationship Id="rId901" Type="http://schemas.openxmlformats.org/officeDocument/2006/relationships/hyperlink" Target="http://siamchart.com/stock-ichart/PTG/" TargetMode="External"/><Relationship Id="rId1117" Type="http://schemas.openxmlformats.org/officeDocument/2006/relationships/hyperlink" Target="http://siamchart.com/stock-ichart/SRICHA/" TargetMode="External"/><Relationship Id="rId1324" Type="http://schemas.openxmlformats.org/officeDocument/2006/relationships/hyperlink" Target="http://siamchart.com/stock-chart/TRC/" TargetMode="External"/><Relationship Id="rId30" Type="http://schemas.openxmlformats.org/officeDocument/2006/relationships/hyperlink" Target="http://siamchart.com/stock-chart/AEC/" TargetMode="External"/><Relationship Id="rId126" Type="http://schemas.openxmlformats.org/officeDocument/2006/relationships/hyperlink" Target="http://siamchart.com/stock-chart/AU/" TargetMode="External"/><Relationship Id="rId333" Type="http://schemas.openxmlformats.org/officeDocument/2006/relationships/hyperlink" Target="http://siamchart.com/stock-ichart/DCON/" TargetMode="External"/><Relationship Id="rId540" Type="http://schemas.openxmlformats.org/officeDocument/2006/relationships/hyperlink" Target="http://siamchart.com/stock-ichart/IVL/" TargetMode="External"/><Relationship Id="rId778" Type="http://schemas.openxmlformats.org/officeDocument/2006/relationships/hyperlink" Target="http://siamchart.com/stock-chart/NTV/" TargetMode="External"/><Relationship Id="rId985" Type="http://schemas.openxmlformats.org/officeDocument/2006/relationships/hyperlink" Target="http://siamchart.com/stock-chart/SAWAD/" TargetMode="External"/><Relationship Id="rId1170" Type="http://schemas.openxmlformats.org/officeDocument/2006/relationships/hyperlink" Target="http://siamchart.com/stock-chart/SYMC/" TargetMode="External"/><Relationship Id="rId638" Type="http://schemas.openxmlformats.org/officeDocument/2006/relationships/hyperlink" Target="http://siamchart.com/stock-chart/LIT/" TargetMode="External"/><Relationship Id="rId845" Type="http://schemas.openxmlformats.org/officeDocument/2006/relationships/hyperlink" Target="http://siamchart.com/stock-ichart/PLANB/" TargetMode="External"/><Relationship Id="rId1030" Type="http://schemas.openxmlformats.org/officeDocument/2006/relationships/hyperlink" Target="http://siamchart.com/stock-ichart/SFP/" TargetMode="External"/><Relationship Id="rId1268" Type="http://schemas.openxmlformats.org/officeDocument/2006/relationships/hyperlink" Target="http://siamchart.com/stock-chart/TMI/" TargetMode="External"/><Relationship Id="rId1475" Type="http://schemas.openxmlformats.org/officeDocument/2006/relationships/hyperlink" Target="http://siamchart.com/stock-ichart/ZIGA/" TargetMode="External"/><Relationship Id="rId277" Type="http://schemas.openxmlformats.org/officeDocument/2006/relationships/hyperlink" Target="http://siamchart.com/stock-ichart/CMO/" TargetMode="External"/><Relationship Id="rId400" Type="http://schemas.openxmlformats.org/officeDocument/2006/relationships/hyperlink" Target="http://siamchart.com/stock-chart/FLOYD/" TargetMode="External"/><Relationship Id="rId484" Type="http://schemas.openxmlformats.org/officeDocument/2006/relationships/hyperlink" Target="http://siamchart.com/stock-chart/HTECH/" TargetMode="External"/><Relationship Id="rId705" Type="http://schemas.openxmlformats.org/officeDocument/2006/relationships/hyperlink" Target="http://siamchart.com/stock-chart/MITSIB/" TargetMode="External"/><Relationship Id="rId1128" Type="http://schemas.openxmlformats.org/officeDocument/2006/relationships/hyperlink" Target="http://siamchart.com/stock-chart/SST/" TargetMode="External"/><Relationship Id="rId1335" Type="http://schemas.openxmlformats.org/officeDocument/2006/relationships/hyperlink" Target="http://siamchart.com/stock-ichart/TRUE/" TargetMode="External"/><Relationship Id="rId137" Type="http://schemas.openxmlformats.org/officeDocument/2006/relationships/hyperlink" Target="http://siamchart.com/stock-ichart/B52/" TargetMode="External"/><Relationship Id="rId344" Type="http://schemas.openxmlformats.org/officeDocument/2006/relationships/hyperlink" Target="http://siamchart.com/stock-chart/DOD/" TargetMode="External"/><Relationship Id="rId691" Type="http://schemas.openxmlformats.org/officeDocument/2006/relationships/hyperlink" Target="http://siamchart.com/stock-ichart/MFC/" TargetMode="External"/><Relationship Id="rId789" Type="http://schemas.openxmlformats.org/officeDocument/2006/relationships/hyperlink" Target="http://siamchart.com/stock-ichart/OCC/" TargetMode="External"/><Relationship Id="rId912" Type="http://schemas.openxmlformats.org/officeDocument/2006/relationships/hyperlink" Target="http://siamchart.com/stock-chart/Q-CON/" TargetMode="External"/><Relationship Id="rId996" Type="http://schemas.openxmlformats.org/officeDocument/2006/relationships/hyperlink" Target="http://siamchart.com/stock-ichart/SCCC/" TargetMode="External"/><Relationship Id="rId41" Type="http://schemas.openxmlformats.org/officeDocument/2006/relationships/hyperlink" Target="http://siamchart.com/stock-ichart/AH/" TargetMode="External"/><Relationship Id="rId551" Type="http://schemas.openxmlformats.org/officeDocument/2006/relationships/hyperlink" Target="http://siamchart.com/stock-chart/JKN/" TargetMode="External"/><Relationship Id="rId649" Type="http://schemas.openxmlformats.org/officeDocument/2006/relationships/hyperlink" Target="http://siamchart.com/stock-ichart/LST/" TargetMode="External"/><Relationship Id="rId856" Type="http://schemas.openxmlformats.org/officeDocument/2006/relationships/hyperlink" Target="http://siamchart.com/stock-chart/POLAR/" TargetMode="External"/><Relationship Id="rId1181" Type="http://schemas.openxmlformats.org/officeDocument/2006/relationships/hyperlink" Target="http://siamchart.com/stock-ichart/TAE/" TargetMode="External"/><Relationship Id="rId1279" Type="http://schemas.openxmlformats.org/officeDocument/2006/relationships/hyperlink" Target="http://siamchart.com/stock-ichart/TNH/" TargetMode="External"/><Relationship Id="rId1402" Type="http://schemas.openxmlformats.org/officeDocument/2006/relationships/hyperlink" Target="http://siamchart.com/stock-chart/UPOIC/" TargetMode="External"/><Relationship Id="rId190" Type="http://schemas.openxmlformats.org/officeDocument/2006/relationships/hyperlink" Target="http://siamchart.com/stock-chart/BKI/" TargetMode="External"/><Relationship Id="rId204" Type="http://schemas.openxmlformats.org/officeDocument/2006/relationships/hyperlink" Target="http://siamchart.com/stock-chart/BR/" TargetMode="External"/><Relationship Id="rId288" Type="http://schemas.openxmlformats.org/officeDocument/2006/relationships/hyperlink" Target="http://siamchart.com/stock-chart/COMAN/" TargetMode="External"/><Relationship Id="rId411" Type="http://schemas.openxmlformats.org/officeDocument/2006/relationships/hyperlink" Target="http://siamchart.com/stock-ichart/FPI/" TargetMode="External"/><Relationship Id="rId509" Type="http://schemas.openxmlformats.org/officeDocument/2006/relationships/hyperlink" Target="http://siamchart.com/stock-chart/ILM/" TargetMode="External"/><Relationship Id="rId1041" Type="http://schemas.openxmlformats.org/officeDocument/2006/relationships/hyperlink" Target="http://siamchart.com/stock-chart/SICT/" TargetMode="External"/><Relationship Id="rId1139" Type="http://schemas.openxmlformats.org/officeDocument/2006/relationships/hyperlink" Target="http://siamchart.com/stock-ichart/STC/" TargetMode="External"/><Relationship Id="rId1346" Type="http://schemas.openxmlformats.org/officeDocument/2006/relationships/hyperlink" Target="http://siamchart.com/stock-chart/TSTE/" TargetMode="External"/><Relationship Id="rId495" Type="http://schemas.openxmlformats.org/officeDocument/2006/relationships/hyperlink" Target="http://siamchart.com/stock-ichart/ICN/" TargetMode="External"/><Relationship Id="rId716" Type="http://schemas.openxmlformats.org/officeDocument/2006/relationships/hyperlink" Target="http://siamchart.com/stock-ichart/MODERN/" TargetMode="External"/><Relationship Id="rId923" Type="http://schemas.openxmlformats.org/officeDocument/2006/relationships/hyperlink" Target="http://siamchart.com/stock-ichart/RATCH/" TargetMode="External"/><Relationship Id="rId52" Type="http://schemas.openxmlformats.org/officeDocument/2006/relationships/hyperlink" Target="http://siamchart.com/stock-chart/AJ/" TargetMode="External"/><Relationship Id="rId148" Type="http://schemas.openxmlformats.org/officeDocument/2006/relationships/hyperlink" Target="http://siamchart.com/stock-chart/BAY/" TargetMode="External"/><Relationship Id="rId355" Type="http://schemas.openxmlformats.org/officeDocument/2006/relationships/hyperlink" Target="http://siamchart.com/stock-ichart/DTCI/" TargetMode="External"/><Relationship Id="rId562" Type="http://schemas.openxmlformats.org/officeDocument/2006/relationships/hyperlink" Target="http://siamchart.com/stock-ichart/JUBILE/" TargetMode="External"/><Relationship Id="rId1192" Type="http://schemas.openxmlformats.org/officeDocument/2006/relationships/hyperlink" Target="http://siamchart.com/stock-chart/TCAP/" TargetMode="External"/><Relationship Id="rId1206" Type="http://schemas.openxmlformats.org/officeDocument/2006/relationships/hyperlink" Target="http://siamchart.com/stock-chart/TEAMG/" TargetMode="External"/><Relationship Id="rId1413" Type="http://schemas.openxmlformats.org/officeDocument/2006/relationships/hyperlink" Target="http://siamchart.com/stock-ichart/UVAN/" TargetMode="External"/><Relationship Id="rId215" Type="http://schemas.openxmlformats.org/officeDocument/2006/relationships/hyperlink" Target="http://siamchart.com/stock-ichart/BSM/" TargetMode="External"/><Relationship Id="rId422" Type="http://schemas.openxmlformats.org/officeDocument/2006/relationships/hyperlink" Target="http://siamchart.com/stock-chart/GBX/" TargetMode="External"/><Relationship Id="rId867" Type="http://schemas.openxmlformats.org/officeDocument/2006/relationships/hyperlink" Target="http://siamchart.com/stock-ichart/PPPM/" TargetMode="External"/><Relationship Id="rId1052" Type="http://schemas.openxmlformats.org/officeDocument/2006/relationships/hyperlink" Target="http://siamchart.com/stock-chart/SISB/" TargetMode="External"/><Relationship Id="rId299" Type="http://schemas.openxmlformats.org/officeDocument/2006/relationships/hyperlink" Target="http://siamchart.com/stock-ichart/CPI/" TargetMode="External"/><Relationship Id="rId727" Type="http://schemas.openxmlformats.org/officeDocument/2006/relationships/hyperlink" Target="http://siamchart.com/stock-chart/MSC/" TargetMode="External"/><Relationship Id="rId934" Type="http://schemas.openxmlformats.org/officeDocument/2006/relationships/hyperlink" Target="http://siamchart.com/stock-chart/RJH/" TargetMode="External"/><Relationship Id="rId1357" Type="http://schemas.openxmlformats.org/officeDocument/2006/relationships/hyperlink" Target="http://siamchart.com/stock-ichart/TTT/" TargetMode="External"/><Relationship Id="rId63" Type="http://schemas.openxmlformats.org/officeDocument/2006/relationships/hyperlink" Target="http://siamchart.com/stock-ichart/ALLA/" TargetMode="External"/><Relationship Id="rId159" Type="http://schemas.openxmlformats.org/officeDocument/2006/relationships/hyperlink" Target="http://siamchart.com/stock-ichart/BCPG/" TargetMode="External"/><Relationship Id="rId366" Type="http://schemas.openxmlformats.org/officeDocument/2006/relationships/hyperlink" Target="http://siamchart.com/stock-chart/ECL/" TargetMode="External"/><Relationship Id="rId573" Type="http://schemas.openxmlformats.org/officeDocument/2006/relationships/hyperlink" Target="http://siamchart.com/stock-chart/KBANK/" TargetMode="External"/><Relationship Id="rId780" Type="http://schemas.openxmlformats.org/officeDocument/2006/relationships/hyperlink" Target="http://siamchart.com/stock-chart/NUSA/" TargetMode="External"/><Relationship Id="rId1217" Type="http://schemas.openxmlformats.org/officeDocument/2006/relationships/hyperlink" Target="http://siamchart.com/stock-ichart/TH/" TargetMode="External"/><Relationship Id="rId1424" Type="http://schemas.openxmlformats.org/officeDocument/2006/relationships/hyperlink" Target="http://siamchart.com/stock-chart/VIH/" TargetMode="External"/><Relationship Id="rId226" Type="http://schemas.openxmlformats.org/officeDocument/2006/relationships/hyperlink" Target="http://siamchart.com/stock-chart/CAZ/" TargetMode="External"/><Relationship Id="rId433" Type="http://schemas.openxmlformats.org/officeDocument/2006/relationships/hyperlink" Target="http://siamchart.com/stock-ichart/GFPT/" TargetMode="External"/><Relationship Id="rId878" Type="http://schemas.openxmlformats.org/officeDocument/2006/relationships/hyperlink" Target="http://siamchart.com/stock-chart/PRG/" TargetMode="External"/><Relationship Id="rId1063" Type="http://schemas.openxmlformats.org/officeDocument/2006/relationships/hyperlink" Target="http://siamchart.com/stock-chart/SKR/" TargetMode="External"/><Relationship Id="rId1270" Type="http://schemas.openxmlformats.org/officeDocument/2006/relationships/hyperlink" Target="http://siamchart.com/stock-chart/TMILL/" TargetMode="External"/><Relationship Id="rId640" Type="http://schemas.openxmlformats.org/officeDocument/2006/relationships/hyperlink" Target="http://siamchart.com/stock-chart/LOXLEY/" TargetMode="External"/><Relationship Id="rId738" Type="http://schemas.openxmlformats.org/officeDocument/2006/relationships/hyperlink" Target="http://siamchart.com/stock-ichart/NC/" TargetMode="External"/><Relationship Id="rId945" Type="http://schemas.openxmlformats.org/officeDocument/2006/relationships/hyperlink" Target="http://siamchart.com/stock-ichart/RP/" TargetMode="External"/><Relationship Id="rId1368" Type="http://schemas.openxmlformats.org/officeDocument/2006/relationships/hyperlink" Target="http://siamchart.com/stock-chart/TVT/" TargetMode="External"/><Relationship Id="rId74" Type="http://schemas.openxmlformats.org/officeDocument/2006/relationships/hyperlink" Target="http://siamchart.com/stock-chart/AMATA/" TargetMode="External"/><Relationship Id="rId377" Type="http://schemas.openxmlformats.org/officeDocument/2006/relationships/hyperlink" Target="http://siamchart.com/stock-ichart/EMC/" TargetMode="External"/><Relationship Id="rId500" Type="http://schemas.openxmlformats.org/officeDocument/2006/relationships/hyperlink" Target="http://siamchart.com/stock-chart/IHL/" TargetMode="External"/><Relationship Id="rId584" Type="http://schemas.openxmlformats.org/officeDocument/2006/relationships/hyperlink" Target="http://siamchart.com/stock-ichart/KCM/" TargetMode="External"/><Relationship Id="rId805" Type="http://schemas.openxmlformats.org/officeDocument/2006/relationships/hyperlink" Target="http://siamchart.com/stock-ichart/PACE/" TargetMode="External"/><Relationship Id="rId1130" Type="http://schemas.openxmlformats.org/officeDocument/2006/relationships/hyperlink" Target="http://siamchart.com/stock-chart/STA/" TargetMode="External"/><Relationship Id="rId1228" Type="http://schemas.openxmlformats.org/officeDocument/2006/relationships/hyperlink" Target="http://siamchart.com/stock-chart/THG/" TargetMode="External"/><Relationship Id="rId1435" Type="http://schemas.openxmlformats.org/officeDocument/2006/relationships/hyperlink" Target="http://siamchart.com/stock-ichart/VRANDA/" TargetMode="External"/><Relationship Id="rId5" Type="http://schemas.openxmlformats.org/officeDocument/2006/relationships/hyperlink" Target="http://siamchart.com/stock-info/3K-BAT/" TargetMode="External"/><Relationship Id="rId237" Type="http://schemas.openxmlformats.org/officeDocument/2006/relationships/hyperlink" Target="http://siamchart.com/stock-ichart/CENTEL/" TargetMode="External"/><Relationship Id="rId791" Type="http://schemas.openxmlformats.org/officeDocument/2006/relationships/hyperlink" Target="http://siamchart.com/stock-ichart/OCEAN/" TargetMode="External"/><Relationship Id="rId889" Type="http://schemas.openxmlformats.org/officeDocument/2006/relationships/hyperlink" Target="http://siamchart.com/stock-ichart/PRO/" TargetMode="External"/><Relationship Id="rId1074" Type="http://schemas.openxmlformats.org/officeDocument/2006/relationships/hyperlink" Target="http://siamchart.com/stock-ichart/SMIT/" TargetMode="External"/><Relationship Id="rId444" Type="http://schemas.openxmlformats.org/officeDocument/2006/relationships/hyperlink" Target="http://siamchart.com/stock-chart/GLOBAL/" TargetMode="External"/><Relationship Id="rId651" Type="http://schemas.openxmlformats.org/officeDocument/2006/relationships/hyperlink" Target="http://siamchart.com/stock-ichart/M/" TargetMode="External"/><Relationship Id="rId749" Type="http://schemas.openxmlformats.org/officeDocument/2006/relationships/hyperlink" Target="http://siamchart.com/stock-chart/NETBAY/" TargetMode="External"/><Relationship Id="rId1281" Type="http://schemas.openxmlformats.org/officeDocument/2006/relationships/hyperlink" Target="http://siamchart.com/stock-ichart/TNITY/" TargetMode="External"/><Relationship Id="rId1379" Type="http://schemas.openxmlformats.org/officeDocument/2006/relationships/hyperlink" Target="http://siamchart.com/stock-ichart/U/" TargetMode="External"/><Relationship Id="rId290" Type="http://schemas.openxmlformats.org/officeDocument/2006/relationships/hyperlink" Target="http://siamchart.com/stock-chart/COTTO/" TargetMode="External"/><Relationship Id="rId304" Type="http://schemas.openxmlformats.org/officeDocument/2006/relationships/hyperlink" Target="http://siamchart.com/stock-chart/CPR/" TargetMode="External"/><Relationship Id="rId388" Type="http://schemas.openxmlformats.org/officeDocument/2006/relationships/hyperlink" Target="http://siamchart.com/stock-chart/ETC/" TargetMode="External"/><Relationship Id="rId511" Type="http://schemas.openxmlformats.org/officeDocument/2006/relationships/hyperlink" Target="http://siamchart.com/stock-chart/IMH/" TargetMode="External"/><Relationship Id="rId609" Type="http://schemas.openxmlformats.org/officeDocument/2006/relationships/hyperlink" Target="http://siamchart.com/stock-ichart/KTIS/" TargetMode="External"/><Relationship Id="rId956" Type="http://schemas.openxmlformats.org/officeDocument/2006/relationships/hyperlink" Target="http://siamchart.com/stock-chart/S_26J/" TargetMode="External"/><Relationship Id="rId1141" Type="http://schemas.openxmlformats.org/officeDocument/2006/relationships/hyperlink" Target="http://siamchart.com/stock-chart/STEC/" TargetMode="External"/><Relationship Id="rId1239" Type="http://schemas.openxmlformats.org/officeDocument/2006/relationships/hyperlink" Target="http://siamchart.com/stock-ichart/THREL/" TargetMode="External"/><Relationship Id="rId85" Type="http://schemas.openxmlformats.org/officeDocument/2006/relationships/hyperlink" Target="http://siamchart.com/stock-ichart/AP/" TargetMode="External"/><Relationship Id="rId150" Type="http://schemas.openxmlformats.org/officeDocument/2006/relationships/hyperlink" Target="http://siamchart.com/stock-chart/BBL/" TargetMode="External"/><Relationship Id="rId595" Type="http://schemas.openxmlformats.org/officeDocument/2006/relationships/hyperlink" Target="http://siamchart.com/stock-ichart/KKC/" TargetMode="External"/><Relationship Id="rId816" Type="http://schemas.openxmlformats.org/officeDocument/2006/relationships/hyperlink" Target="http://siamchart.com/stock-chart/PCSGH/" TargetMode="External"/><Relationship Id="rId1001" Type="http://schemas.openxmlformats.org/officeDocument/2006/relationships/hyperlink" Target="http://siamchart.com/stock-chart/SCM/" TargetMode="External"/><Relationship Id="rId1446" Type="http://schemas.openxmlformats.org/officeDocument/2006/relationships/hyperlink" Target="http://siamchart.com/stock-chart/WHAUP/" TargetMode="External"/><Relationship Id="rId248" Type="http://schemas.openxmlformats.org/officeDocument/2006/relationships/hyperlink" Target="http://siamchart.com/stock-chart/CHEWA/" TargetMode="External"/><Relationship Id="rId455" Type="http://schemas.openxmlformats.org/officeDocument/2006/relationships/hyperlink" Target="http://siamchart.com/stock-ichart/GRAMMY/" TargetMode="External"/><Relationship Id="rId662" Type="http://schemas.openxmlformats.org/officeDocument/2006/relationships/hyperlink" Target="http://siamchart.com/stock-chart/MANRIN/" TargetMode="External"/><Relationship Id="rId1085" Type="http://schemas.openxmlformats.org/officeDocument/2006/relationships/hyperlink" Target="http://siamchart.com/stock-chart/SO/" TargetMode="External"/><Relationship Id="rId1292" Type="http://schemas.openxmlformats.org/officeDocument/2006/relationships/hyperlink" Target="http://siamchart.com/stock-chart/TOG/" TargetMode="External"/><Relationship Id="rId1306" Type="http://schemas.openxmlformats.org/officeDocument/2006/relationships/hyperlink" Target="http://siamchart.com/stock-chart/TPCORP/" TargetMode="External"/><Relationship Id="rId12" Type="http://schemas.openxmlformats.org/officeDocument/2006/relationships/hyperlink" Target="http://siamchart.com/stock-chart/AAV/" TargetMode="External"/><Relationship Id="rId108" Type="http://schemas.openxmlformats.org/officeDocument/2006/relationships/hyperlink" Target="http://siamchart.com/stock-chart/ASAP/" TargetMode="External"/><Relationship Id="rId315" Type="http://schemas.openxmlformats.org/officeDocument/2006/relationships/hyperlink" Target="http://siamchart.com/stock-ichart/CRD/" TargetMode="External"/><Relationship Id="rId522" Type="http://schemas.openxmlformats.org/officeDocument/2006/relationships/hyperlink" Target="http://siamchart.com/stock-ichart/INSURE/" TargetMode="External"/><Relationship Id="rId967" Type="http://schemas.openxmlformats.org/officeDocument/2006/relationships/hyperlink" Target="http://siamchart.com/stock-chart/SALEE/" TargetMode="External"/><Relationship Id="rId1152" Type="http://schemas.openxmlformats.org/officeDocument/2006/relationships/hyperlink" Target="http://siamchart.com/stock-chart/SUC/" TargetMode="External"/><Relationship Id="rId96" Type="http://schemas.openxmlformats.org/officeDocument/2006/relationships/hyperlink" Target="http://siamchart.com/stock-chart/AQ/" TargetMode="External"/><Relationship Id="rId161" Type="http://schemas.openxmlformats.org/officeDocument/2006/relationships/hyperlink" Target="http://siamchart.com/stock-ichart/BCT/" TargetMode="External"/><Relationship Id="rId399" Type="http://schemas.openxmlformats.org/officeDocument/2006/relationships/hyperlink" Target="http://siamchart.com/stock-ichart/FE/" TargetMode="External"/><Relationship Id="rId827" Type="http://schemas.openxmlformats.org/officeDocument/2006/relationships/hyperlink" Target="http://siamchart.com/stock-ichart/PERM/" TargetMode="External"/><Relationship Id="rId1012" Type="http://schemas.openxmlformats.org/officeDocument/2006/relationships/hyperlink" Target="http://siamchart.com/stock-chart/SE-ED/" TargetMode="External"/><Relationship Id="rId1457" Type="http://schemas.openxmlformats.org/officeDocument/2006/relationships/hyperlink" Target="http://siamchart.com/stock-ichart/WORK/" TargetMode="External"/><Relationship Id="rId259" Type="http://schemas.openxmlformats.org/officeDocument/2006/relationships/hyperlink" Target="http://siamchart.com/stock-ichart/CI/" TargetMode="External"/><Relationship Id="rId466" Type="http://schemas.openxmlformats.org/officeDocument/2006/relationships/hyperlink" Target="http://siamchart.com/stock-chart/GULF/" TargetMode="External"/><Relationship Id="rId673" Type="http://schemas.openxmlformats.org/officeDocument/2006/relationships/hyperlink" Target="http://siamchart.com/stock-ichart/MBK/" TargetMode="External"/><Relationship Id="rId880" Type="http://schemas.openxmlformats.org/officeDocument/2006/relationships/hyperlink" Target="http://siamchart.com/stock-chart/PRIME/" TargetMode="External"/><Relationship Id="rId1096" Type="http://schemas.openxmlformats.org/officeDocument/2006/relationships/hyperlink" Target="http://siamchart.com/stock-chart/SPACK/" TargetMode="External"/><Relationship Id="rId1317" Type="http://schemas.openxmlformats.org/officeDocument/2006/relationships/hyperlink" Target="http://siamchart.com/stock-ichart/TPP/" TargetMode="External"/><Relationship Id="rId23" Type="http://schemas.openxmlformats.org/officeDocument/2006/relationships/hyperlink" Target="http://siamchart.com/stock-ichart/ACE/" TargetMode="External"/><Relationship Id="rId119" Type="http://schemas.openxmlformats.org/officeDocument/2006/relationships/hyperlink" Target="http://siamchart.com/stock-ichart/ASK/" TargetMode="External"/><Relationship Id="rId326" Type="http://schemas.openxmlformats.org/officeDocument/2006/relationships/hyperlink" Target="http://siamchart.com/stock-chart/CWT/" TargetMode="External"/><Relationship Id="rId533" Type="http://schemas.openxmlformats.org/officeDocument/2006/relationships/hyperlink" Target="http://siamchart.com/stock-chart/IT/" TargetMode="External"/><Relationship Id="rId978" Type="http://schemas.openxmlformats.org/officeDocument/2006/relationships/hyperlink" Target="http://siamchart.com/stock-ichart/SANKO/" TargetMode="External"/><Relationship Id="rId1163" Type="http://schemas.openxmlformats.org/officeDocument/2006/relationships/hyperlink" Target="http://siamchart.com/stock-ichart/SVH/" TargetMode="External"/><Relationship Id="rId1370" Type="http://schemas.openxmlformats.org/officeDocument/2006/relationships/hyperlink" Target="http://siamchart.com/stock-chart/TWP/" TargetMode="External"/><Relationship Id="rId740" Type="http://schemas.openxmlformats.org/officeDocument/2006/relationships/hyperlink" Target="http://siamchart.com/stock-ichart/NCH/" TargetMode="External"/><Relationship Id="rId838" Type="http://schemas.openxmlformats.org/officeDocument/2006/relationships/hyperlink" Target="http://siamchart.com/stock-chart/PJW/" TargetMode="External"/><Relationship Id="rId1023" Type="http://schemas.openxmlformats.org/officeDocument/2006/relationships/hyperlink" Target="http://siamchart.com/stock-ichart/SENA/" TargetMode="External"/><Relationship Id="rId1468" Type="http://schemas.openxmlformats.org/officeDocument/2006/relationships/hyperlink" Target="http://siamchart.com/stock-chart/YGG/" TargetMode="External"/><Relationship Id="rId172" Type="http://schemas.openxmlformats.org/officeDocument/2006/relationships/hyperlink" Target="http://siamchart.com/stock-chart/BGC/" TargetMode="External"/><Relationship Id="rId477" Type="http://schemas.openxmlformats.org/officeDocument/2006/relationships/hyperlink" Target="http://siamchart.com/stock-ichart/HFT/" TargetMode="External"/><Relationship Id="rId600" Type="http://schemas.openxmlformats.org/officeDocument/2006/relationships/hyperlink" Target="http://siamchart.com/stock-chart/KSL/" TargetMode="External"/><Relationship Id="rId684" Type="http://schemas.openxmlformats.org/officeDocument/2006/relationships/hyperlink" Target="http://siamchart.com/stock-chart/MEGA/" TargetMode="External"/><Relationship Id="rId1230" Type="http://schemas.openxmlformats.org/officeDocument/2006/relationships/hyperlink" Target="http://siamchart.com/stock-chart/THIP/" TargetMode="External"/><Relationship Id="rId1328" Type="http://schemas.openxmlformats.org/officeDocument/2006/relationships/hyperlink" Target="http://siamchart.com/stock-chart/TRT/" TargetMode="External"/><Relationship Id="rId337" Type="http://schemas.openxmlformats.org/officeDocument/2006/relationships/hyperlink" Target="http://siamchart.com/stock-ichart/DDD/" TargetMode="External"/><Relationship Id="rId891" Type="http://schemas.openxmlformats.org/officeDocument/2006/relationships/hyperlink" Target="http://siamchart.com/stock-ichart/PROUD/" TargetMode="External"/><Relationship Id="rId905" Type="http://schemas.openxmlformats.org/officeDocument/2006/relationships/hyperlink" Target="http://siamchart.com/stock-ichart/PTT/" TargetMode="External"/><Relationship Id="rId989" Type="http://schemas.openxmlformats.org/officeDocument/2006/relationships/hyperlink" Target="http://siamchart.com/stock-chart/SC/" TargetMode="External"/><Relationship Id="rId34" Type="http://schemas.openxmlformats.org/officeDocument/2006/relationships/hyperlink" Target="http://siamchart.com/stock-chart/AF/" TargetMode="External"/><Relationship Id="rId544" Type="http://schemas.openxmlformats.org/officeDocument/2006/relationships/hyperlink" Target="http://siamchart.com/stock-ichart/JAS/" TargetMode="External"/><Relationship Id="rId751" Type="http://schemas.openxmlformats.org/officeDocument/2006/relationships/hyperlink" Target="http://siamchart.com/stock-chart/NEW/" TargetMode="External"/><Relationship Id="rId849" Type="http://schemas.openxmlformats.org/officeDocument/2006/relationships/hyperlink" Target="http://siamchart.com/stock-ichart/PLAT/" TargetMode="External"/><Relationship Id="rId1174" Type="http://schemas.openxmlformats.org/officeDocument/2006/relationships/hyperlink" Target="http://siamchart.com/stock-chart/SYNTEC/" TargetMode="External"/><Relationship Id="rId1381" Type="http://schemas.openxmlformats.org/officeDocument/2006/relationships/hyperlink" Target="http://siamchart.com/stock-ichart/UAC/" TargetMode="External"/><Relationship Id="rId1479" Type="http://schemas.openxmlformats.org/officeDocument/2006/relationships/drawing" Target="../drawings/drawing1.xml"/><Relationship Id="rId183" Type="http://schemas.openxmlformats.org/officeDocument/2006/relationships/hyperlink" Target="http://siamchart.com/stock-ichart/BIZ/" TargetMode="External"/><Relationship Id="rId390" Type="http://schemas.openxmlformats.org/officeDocument/2006/relationships/hyperlink" Target="http://siamchart.com/stock-chart/ETE/" TargetMode="External"/><Relationship Id="rId404" Type="http://schemas.openxmlformats.org/officeDocument/2006/relationships/hyperlink" Target="http://siamchart.com/stock-chart/FN/" TargetMode="External"/><Relationship Id="rId611" Type="http://schemas.openxmlformats.org/officeDocument/2006/relationships/hyperlink" Target="http://siamchart.com/stock-ichart/KUMWEL/" TargetMode="External"/><Relationship Id="rId1034" Type="http://schemas.openxmlformats.org/officeDocument/2006/relationships/hyperlink" Target="http://siamchart.com/stock-ichart/SGP/" TargetMode="External"/><Relationship Id="rId1241" Type="http://schemas.openxmlformats.org/officeDocument/2006/relationships/hyperlink" Target="http://siamchart.com/stock-ichart/TIGER/" TargetMode="External"/><Relationship Id="rId1339" Type="http://schemas.openxmlformats.org/officeDocument/2006/relationships/hyperlink" Target="http://siamchart.com/stock-ichart/TSE/" TargetMode="External"/><Relationship Id="rId250" Type="http://schemas.openxmlformats.org/officeDocument/2006/relationships/hyperlink" Target="http://siamchart.com/stock-chart/CHG/" TargetMode="External"/><Relationship Id="rId488" Type="http://schemas.openxmlformats.org/officeDocument/2006/relationships/hyperlink" Target="http://siamchart.com/stock-chart/HYDRO/" TargetMode="External"/><Relationship Id="rId695" Type="http://schemas.openxmlformats.org/officeDocument/2006/relationships/hyperlink" Target="http://siamchart.com/stock-ichart/MGT/" TargetMode="External"/><Relationship Id="rId709" Type="http://schemas.openxmlformats.org/officeDocument/2006/relationships/hyperlink" Target="http://siamchart.com/stock-chart/MK/" TargetMode="External"/><Relationship Id="rId916" Type="http://schemas.openxmlformats.org/officeDocument/2006/relationships/hyperlink" Target="http://siamchart.com/stock-chart/QLT/" TargetMode="External"/><Relationship Id="rId1101" Type="http://schemas.openxmlformats.org/officeDocument/2006/relationships/hyperlink" Target="http://siamchart.com/stock-ichart/SPC/" TargetMode="External"/><Relationship Id="rId45" Type="http://schemas.openxmlformats.org/officeDocument/2006/relationships/hyperlink" Target="http://siamchart.com/stock-ichart/AI/" TargetMode="External"/><Relationship Id="rId110" Type="http://schemas.openxmlformats.org/officeDocument/2006/relationships/hyperlink" Target="http://siamchart.com/stock-chart/ASEFA/" TargetMode="External"/><Relationship Id="rId348" Type="http://schemas.openxmlformats.org/officeDocument/2006/relationships/hyperlink" Target="http://siamchart.com/stock-chart/DRT/" TargetMode="External"/><Relationship Id="rId555" Type="http://schemas.openxmlformats.org/officeDocument/2006/relationships/hyperlink" Target="http://siamchart.com/stock-chart/JMT/" TargetMode="External"/><Relationship Id="rId762" Type="http://schemas.openxmlformats.org/officeDocument/2006/relationships/hyperlink" Target="http://siamchart.com/stock-ichart/NKI/" TargetMode="External"/><Relationship Id="rId1185" Type="http://schemas.openxmlformats.org/officeDocument/2006/relationships/hyperlink" Target="http://siamchart.com/stock-ichart/TAPAC/" TargetMode="External"/><Relationship Id="rId1392" Type="http://schemas.openxmlformats.org/officeDocument/2006/relationships/hyperlink" Target="http://siamchart.com/stock-chart/UNIQ/" TargetMode="External"/><Relationship Id="rId1406" Type="http://schemas.openxmlformats.org/officeDocument/2006/relationships/hyperlink" Target="http://siamchart.com/stock-chart/UT/" TargetMode="External"/><Relationship Id="rId194" Type="http://schemas.openxmlformats.org/officeDocument/2006/relationships/hyperlink" Target="http://siamchart.com/stock-chart/BLAND/" TargetMode="External"/><Relationship Id="rId208" Type="http://schemas.openxmlformats.org/officeDocument/2006/relationships/hyperlink" Target="http://siamchart.com/stock-chart/BROOK/" TargetMode="External"/><Relationship Id="rId415" Type="http://schemas.openxmlformats.org/officeDocument/2006/relationships/hyperlink" Target="http://siamchart.com/stock-ichart/FSMART/" TargetMode="External"/><Relationship Id="rId622" Type="http://schemas.openxmlformats.org/officeDocument/2006/relationships/hyperlink" Target="http://siamchart.com/stock-chart/L_26E/" TargetMode="External"/><Relationship Id="rId1045" Type="http://schemas.openxmlformats.org/officeDocument/2006/relationships/hyperlink" Target="http://siamchart.com/stock-ichart/SIMAT/" TargetMode="External"/><Relationship Id="rId1252" Type="http://schemas.openxmlformats.org/officeDocument/2006/relationships/hyperlink" Target="http://siamchart.com/stock-chart/TK/" TargetMode="External"/><Relationship Id="rId261" Type="http://schemas.openxmlformats.org/officeDocument/2006/relationships/hyperlink" Target="http://siamchart.com/stock-ichart/CIG/" TargetMode="External"/><Relationship Id="rId499" Type="http://schemas.openxmlformats.org/officeDocument/2006/relationships/hyperlink" Target="http://siamchart.com/stock-ichart/IFS/" TargetMode="External"/><Relationship Id="rId927" Type="http://schemas.openxmlformats.org/officeDocument/2006/relationships/hyperlink" Target="http://siamchart.com/stock-ichart/RCI/" TargetMode="External"/><Relationship Id="rId1112" Type="http://schemas.openxmlformats.org/officeDocument/2006/relationships/hyperlink" Target="http://siamchart.com/stock-chart/SQ/" TargetMode="External"/><Relationship Id="rId56" Type="http://schemas.openxmlformats.org/officeDocument/2006/relationships/hyperlink" Target="http://siamchart.com/stock-chart/AKP/" TargetMode="External"/><Relationship Id="rId359" Type="http://schemas.openxmlformats.org/officeDocument/2006/relationships/hyperlink" Target="http://siamchart.com/stock-ichart/EA/" TargetMode="External"/><Relationship Id="rId566" Type="http://schemas.openxmlformats.org/officeDocument/2006/relationships/hyperlink" Target="http://siamchart.com/stock-ichart/JWD/" TargetMode="External"/><Relationship Id="rId773" Type="http://schemas.openxmlformats.org/officeDocument/2006/relationships/hyperlink" Target="http://siamchart.com/stock-chart/NRF/" TargetMode="External"/><Relationship Id="rId1196" Type="http://schemas.openxmlformats.org/officeDocument/2006/relationships/hyperlink" Target="http://siamchart.com/stock-chart/TCCC/" TargetMode="External"/><Relationship Id="rId1417" Type="http://schemas.openxmlformats.org/officeDocument/2006/relationships/hyperlink" Target="http://siamchart.com/stock-ichart/VARO/" TargetMode="External"/><Relationship Id="rId121" Type="http://schemas.openxmlformats.org/officeDocument/2006/relationships/hyperlink" Target="http://siamchart.com/stock-ichart/ASN/" TargetMode="External"/><Relationship Id="rId219" Type="http://schemas.openxmlformats.org/officeDocument/2006/relationships/hyperlink" Target="http://siamchart.com/stock-ichart/BTS/" TargetMode="External"/><Relationship Id="rId426" Type="http://schemas.openxmlformats.org/officeDocument/2006/relationships/hyperlink" Target="http://siamchart.com/stock-chart/GCAP/" TargetMode="External"/><Relationship Id="rId633" Type="http://schemas.openxmlformats.org/officeDocument/2006/relationships/hyperlink" Target="http://siamchart.com/stock-ichart/LH/" TargetMode="External"/><Relationship Id="rId980" Type="http://schemas.openxmlformats.org/officeDocument/2006/relationships/hyperlink" Target="http://siamchart.com/stock-ichart/SAPPE/" TargetMode="External"/><Relationship Id="rId1056" Type="http://schemas.openxmlformats.org/officeDocument/2006/relationships/hyperlink" Target="http://siamchart.com/stock-chart/SK/" TargetMode="External"/><Relationship Id="rId1263" Type="http://schemas.openxmlformats.org/officeDocument/2006/relationships/hyperlink" Target="http://siamchart.com/stock-ichart/TMB/" TargetMode="External"/><Relationship Id="rId840" Type="http://schemas.openxmlformats.org/officeDocument/2006/relationships/hyperlink" Target="http://siamchart.com/stock-chart/PK/" TargetMode="External"/><Relationship Id="rId938" Type="http://schemas.openxmlformats.org/officeDocument/2006/relationships/hyperlink" Target="http://siamchart.com/stock-chart/ROCK/" TargetMode="External"/><Relationship Id="rId1470" Type="http://schemas.openxmlformats.org/officeDocument/2006/relationships/hyperlink" Target="http://siamchart.com/stock-chart/YUASA/" TargetMode="External"/><Relationship Id="rId67" Type="http://schemas.openxmlformats.org/officeDocument/2006/relationships/hyperlink" Target="http://siamchart.com/stock-ichart/ALUCON/" TargetMode="External"/><Relationship Id="rId272" Type="http://schemas.openxmlformats.org/officeDocument/2006/relationships/hyperlink" Target="http://siamchart.com/stock-chart/CMAN/" TargetMode="External"/><Relationship Id="rId577" Type="http://schemas.openxmlformats.org/officeDocument/2006/relationships/hyperlink" Target="http://siamchart.com/stock-chart/KC/" TargetMode="External"/><Relationship Id="rId700" Type="http://schemas.openxmlformats.org/officeDocument/2006/relationships/hyperlink" Target="http://siamchart.com/stock-ichart/MIDA/" TargetMode="External"/><Relationship Id="rId1123" Type="http://schemas.openxmlformats.org/officeDocument/2006/relationships/hyperlink" Target="http://siamchart.com/stock-ichart/SSI/" TargetMode="External"/><Relationship Id="rId1330" Type="http://schemas.openxmlformats.org/officeDocument/2006/relationships/hyperlink" Target="http://siamchart.com/stock-chart/TRU/" TargetMode="External"/><Relationship Id="rId1428" Type="http://schemas.openxmlformats.org/officeDocument/2006/relationships/hyperlink" Target="http://siamchart.com/stock-chart/VNG/" TargetMode="External"/><Relationship Id="rId132" Type="http://schemas.openxmlformats.org/officeDocument/2006/relationships/hyperlink" Target="http://siamchart.com/stock-chart/AYUD/" TargetMode="External"/><Relationship Id="rId784" Type="http://schemas.openxmlformats.org/officeDocument/2006/relationships/hyperlink" Target="http://siamchart.com/stock-chart/NWR/" TargetMode="External"/><Relationship Id="rId991" Type="http://schemas.openxmlformats.org/officeDocument/2006/relationships/hyperlink" Target="http://siamchart.com/stock-chart/SCB/" TargetMode="External"/><Relationship Id="rId1067" Type="http://schemas.openxmlformats.org/officeDocument/2006/relationships/hyperlink" Target="http://siamchart.com/stock-chart/SLM/" TargetMode="External"/><Relationship Id="rId437" Type="http://schemas.openxmlformats.org/officeDocument/2006/relationships/hyperlink" Target="http://siamchart.com/stock-ichart/GIFT/" TargetMode="External"/><Relationship Id="rId644" Type="http://schemas.openxmlformats.org/officeDocument/2006/relationships/hyperlink" Target="http://siamchart.com/stock-chart/LPN/" TargetMode="External"/><Relationship Id="rId851" Type="http://schemas.openxmlformats.org/officeDocument/2006/relationships/hyperlink" Target="http://siamchart.com/stock-ichart/PLE/" TargetMode="External"/><Relationship Id="rId1274" Type="http://schemas.openxmlformats.org/officeDocument/2006/relationships/hyperlink" Target="http://siamchart.com/stock-chart/TMW/" TargetMode="External"/><Relationship Id="rId283" Type="http://schemas.openxmlformats.org/officeDocument/2006/relationships/hyperlink" Target="http://siamchart.com/stock-ichart/COL/" TargetMode="External"/><Relationship Id="rId490" Type="http://schemas.openxmlformats.org/officeDocument/2006/relationships/hyperlink" Target="http://siamchart.com/stock-chart/ICC/" TargetMode="External"/><Relationship Id="rId504" Type="http://schemas.openxmlformats.org/officeDocument/2006/relationships/hyperlink" Target="http://siamchart.com/stock-info/IIG/" TargetMode="External"/><Relationship Id="rId711" Type="http://schemas.openxmlformats.org/officeDocument/2006/relationships/hyperlink" Target="http://siamchart.com/stock-chart/ML/" TargetMode="External"/><Relationship Id="rId949" Type="http://schemas.openxmlformats.org/officeDocument/2006/relationships/hyperlink" Target="http://siamchart.com/stock-ichart/RPH/" TargetMode="External"/><Relationship Id="rId1134" Type="http://schemas.openxmlformats.org/officeDocument/2006/relationships/hyperlink" Target="http://siamchart.com/stock-chart/STAR/" TargetMode="External"/><Relationship Id="rId1341" Type="http://schemas.openxmlformats.org/officeDocument/2006/relationships/hyperlink" Target="http://siamchart.com/stock-ichart/TSF/" TargetMode="External"/><Relationship Id="rId78" Type="http://schemas.openxmlformats.org/officeDocument/2006/relationships/hyperlink" Target="http://siamchart.com/stock-chart/AMC/" TargetMode="External"/><Relationship Id="rId143" Type="http://schemas.openxmlformats.org/officeDocument/2006/relationships/hyperlink" Target="http://siamchart.com/stock-ichart/BAM/" TargetMode="External"/><Relationship Id="rId350" Type="http://schemas.openxmlformats.org/officeDocument/2006/relationships/hyperlink" Target="http://siamchart.com/stock-chart/DTAC/" TargetMode="External"/><Relationship Id="rId588" Type="http://schemas.openxmlformats.org/officeDocument/2006/relationships/hyperlink" Target="http://siamchart.com/stock-ichart/KGI/" TargetMode="External"/><Relationship Id="rId795" Type="http://schemas.openxmlformats.org/officeDocument/2006/relationships/hyperlink" Target="http://siamchart.com/stock-ichart/OHTL/" TargetMode="External"/><Relationship Id="rId809" Type="http://schemas.openxmlformats.org/officeDocument/2006/relationships/hyperlink" Target="http://siamchart.com/stock-ichart/PAF/" TargetMode="External"/><Relationship Id="rId1201" Type="http://schemas.openxmlformats.org/officeDocument/2006/relationships/hyperlink" Target="http://siamchart.com/stock-ichart/TCMC/" TargetMode="External"/><Relationship Id="rId1439" Type="http://schemas.openxmlformats.org/officeDocument/2006/relationships/hyperlink" Target="http://siamchart.com/stock-ichart/WACOAL/" TargetMode="External"/><Relationship Id="rId9" Type="http://schemas.openxmlformats.org/officeDocument/2006/relationships/hyperlink" Target="http://siamchart.com/stock-ichart/A/" TargetMode="External"/><Relationship Id="rId210" Type="http://schemas.openxmlformats.org/officeDocument/2006/relationships/hyperlink" Target="http://siamchart.com/stock-chart/BRR/" TargetMode="External"/><Relationship Id="rId448" Type="http://schemas.openxmlformats.org/officeDocument/2006/relationships/hyperlink" Target="http://siamchart.com/stock-chart/GOLD/" TargetMode="External"/><Relationship Id="rId655" Type="http://schemas.openxmlformats.org/officeDocument/2006/relationships/hyperlink" Target="http://siamchart.com/stock-ichart/MACO/" TargetMode="External"/><Relationship Id="rId862" Type="http://schemas.openxmlformats.org/officeDocument/2006/relationships/hyperlink" Target="http://siamchart.com/stock-chart/PPM/" TargetMode="External"/><Relationship Id="rId1078" Type="http://schemas.openxmlformats.org/officeDocument/2006/relationships/hyperlink" Target="http://siamchart.com/stock-ichart/SMPC/" TargetMode="External"/><Relationship Id="rId1285" Type="http://schemas.openxmlformats.org/officeDocument/2006/relationships/hyperlink" Target="http://siamchart.com/stock-ichart/TNP/" TargetMode="External"/><Relationship Id="rId294" Type="http://schemas.openxmlformats.org/officeDocument/2006/relationships/hyperlink" Target="http://siamchart.com/stock-chart/CPF/" TargetMode="External"/><Relationship Id="rId308" Type="http://schemas.openxmlformats.org/officeDocument/2006/relationships/hyperlink" Target="http://siamchart.com/stock-chart/CPW/" TargetMode="External"/><Relationship Id="rId515" Type="http://schemas.openxmlformats.org/officeDocument/2006/relationships/hyperlink" Target="http://siamchart.com/stock-chart/INGRS/" TargetMode="External"/><Relationship Id="rId722" Type="http://schemas.openxmlformats.org/officeDocument/2006/relationships/hyperlink" Target="http://siamchart.com/stock-ichart/MORE/" TargetMode="External"/><Relationship Id="rId1145" Type="http://schemas.openxmlformats.org/officeDocument/2006/relationships/hyperlink" Target="http://siamchart.com/stock-info/STGT/" TargetMode="External"/><Relationship Id="rId1352" Type="http://schemas.openxmlformats.org/officeDocument/2006/relationships/hyperlink" Target="http://siamchart.com/stock-chart/TTCL/" TargetMode="External"/><Relationship Id="rId89" Type="http://schemas.openxmlformats.org/officeDocument/2006/relationships/hyperlink" Target="http://siamchart.com/stock-ichart/APCS/" TargetMode="External"/><Relationship Id="rId154" Type="http://schemas.openxmlformats.org/officeDocument/2006/relationships/hyperlink" Target="http://siamchart.com/stock-chart/BCH/" TargetMode="External"/><Relationship Id="rId361" Type="http://schemas.openxmlformats.org/officeDocument/2006/relationships/hyperlink" Target="http://siamchart.com/stock-ichart/EASON/" TargetMode="External"/><Relationship Id="rId599" Type="http://schemas.openxmlformats.org/officeDocument/2006/relationships/hyperlink" Target="http://siamchart.com/stock-ichart/KOOL/" TargetMode="External"/><Relationship Id="rId1005" Type="http://schemas.openxmlformats.org/officeDocument/2006/relationships/hyperlink" Target="http://siamchart.com/stock-ichart/SCN/" TargetMode="External"/><Relationship Id="rId1212" Type="http://schemas.openxmlformats.org/officeDocument/2006/relationships/hyperlink" Target="http://siamchart.com/stock-chart/TFMAMA/" TargetMode="External"/><Relationship Id="rId459" Type="http://schemas.openxmlformats.org/officeDocument/2006/relationships/hyperlink" Target="http://siamchart.com/stock-ichart/GREEN/" TargetMode="External"/><Relationship Id="rId666" Type="http://schemas.openxmlformats.org/officeDocument/2006/relationships/hyperlink" Target="http://siamchart.com/stock-chart/MATI/" TargetMode="External"/><Relationship Id="rId873" Type="http://schemas.openxmlformats.org/officeDocument/2006/relationships/hyperlink" Target="http://siamchart.com/stock-ichart/PRAKIT/" TargetMode="External"/><Relationship Id="rId1089" Type="http://schemas.openxmlformats.org/officeDocument/2006/relationships/hyperlink" Target="http://siamchart.com/stock-ichart/SOLAR/" TargetMode="External"/><Relationship Id="rId1296" Type="http://schemas.openxmlformats.org/officeDocument/2006/relationships/hyperlink" Target="http://siamchart.com/stock-chart/TOPP/" TargetMode="External"/><Relationship Id="rId16" Type="http://schemas.openxmlformats.org/officeDocument/2006/relationships/hyperlink" Target="http://siamchart.com/stock-chart/ABM/" TargetMode="External"/><Relationship Id="rId221" Type="http://schemas.openxmlformats.org/officeDocument/2006/relationships/hyperlink" Target="http://siamchart.com/stock-ichart/BTW/" TargetMode="External"/><Relationship Id="rId319" Type="http://schemas.openxmlformats.org/officeDocument/2006/relationships/hyperlink" Target="http://siamchart.com/stock-ichart/CSP/" TargetMode="External"/><Relationship Id="rId526" Type="http://schemas.openxmlformats.org/officeDocument/2006/relationships/hyperlink" Target="http://siamchart.com/stock-ichart/IP/" TargetMode="External"/><Relationship Id="rId1156" Type="http://schemas.openxmlformats.org/officeDocument/2006/relationships/hyperlink" Target="http://siamchart.com/stock-chart/SUPER/" TargetMode="External"/><Relationship Id="rId1363" Type="http://schemas.openxmlformats.org/officeDocument/2006/relationships/hyperlink" Target="http://siamchart.com/stock-ichart/TVD/" TargetMode="External"/><Relationship Id="rId733" Type="http://schemas.openxmlformats.org/officeDocument/2006/relationships/hyperlink" Target="http://siamchart.com/stock-chart/MVP/" TargetMode="External"/><Relationship Id="rId940" Type="http://schemas.openxmlformats.org/officeDocument/2006/relationships/hyperlink" Target="http://siamchart.com/stock-chart/ROH/" TargetMode="External"/><Relationship Id="rId1016" Type="http://schemas.openxmlformats.org/officeDocument/2006/relationships/hyperlink" Target="http://siamchart.com/stock-chart/SEAOIL/" TargetMode="External"/><Relationship Id="rId165" Type="http://schemas.openxmlformats.org/officeDocument/2006/relationships/hyperlink" Target="http://siamchart.com/stock-ichart/BEAUTY/" TargetMode="External"/><Relationship Id="rId372" Type="http://schemas.openxmlformats.org/officeDocument/2006/relationships/hyperlink" Target="http://siamchart.com/stock-chart/EGCO/" TargetMode="External"/><Relationship Id="rId677" Type="http://schemas.openxmlformats.org/officeDocument/2006/relationships/hyperlink" Target="http://siamchart.com/stock-ichart/MC/" TargetMode="External"/><Relationship Id="rId800" Type="http://schemas.openxmlformats.org/officeDocument/2006/relationships/hyperlink" Target="http://siamchart.com/stock-chart/OSP/" TargetMode="External"/><Relationship Id="rId1223" Type="http://schemas.openxmlformats.org/officeDocument/2006/relationships/hyperlink" Target="http://siamchart.com/stock-ichart/THANI/" TargetMode="External"/><Relationship Id="rId1430" Type="http://schemas.openxmlformats.org/officeDocument/2006/relationships/hyperlink" Target="http://siamchart.com/stock-chart/VNT/" TargetMode="External"/><Relationship Id="rId232" Type="http://schemas.openxmlformats.org/officeDocument/2006/relationships/hyperlink" Target="http://siamchart.com/stock-chart/CCP/" TargetMode="External"/><Relationship Id="rId884" Type="http://schemas.openxmlformats.org/officeDocument/2006/relationships/hyperlink" Target="http://siamchart.com/stock-chart/PRINC/" TargetMode="External"/><Relationship Id="rId27" Type="http://schemas.openxmlformats.org/officeDocument/2006/relationships/hyperlink" Target="http://siamchart.com/stock-ichart/ADB/" TargetMode="External"/><Relationship Id="rId537" Type="http://schemas.openxmlformats.org/officeDocument/2006/relationships/hyperlink" Target="http://siamchart.com/stock-chart/ITEL/" TargetMode="External"/><Relationship Id="rId744" Type="http://schemas.openxmlformats.org/officeDocument/2006/relationships/hyperlink" Target="http://siamchart.com/stock-ichart/NDR/" TargetMode="External"/><Relationship Id="rId951" Type="http://schemas.openxmlformats.org/officeDocument/2006/relationships/hyperlink" Target="http://siamchart.com/stock-ichart/RS/" TargetMode="External"/><Relationship Id="rId1167" Type="http://schemas.openxmlformats.org/officeDocument/2006/relationships/hyperlink" Target="http://siamchart.com/stock-ichart/SVOA/" TargetMode="External"/><Relationship Id="rId1374" Type="http://schemas.openxmlformats.org/officeDocument/2006/relationships/hyperlink" Target="http://siamchart.com/stock-chart/TWZ/" TargetMode="External"/><Relationship Id="rId80" Type="http://schemas.openxmlformats.org/officeDocument/2006/relationships/hyperlink" Target="http://siamchart.com/stock-chart/ANAN/" TargetMode="External"/><Relationship Id="rId176" Type="http://schemas.openxmlformats.org/officeDocument/2006/relationships/hyperlink" Target="http://siamchart.com/stock-chart/BGT/" TargetMode="External"/><Relationship Id="rId383" Type="http://schemas.openxmlformats.org/officeDocument/2006/relationships/hyperlink" Target="http://siamchart.com/stock-ichart/ERW/" TargetMode="External"/><Relationship Id="rId590" Type="http://schemas.openxmlformats.org/officeDocument/2006/relationships/hyperlink" Target="http://siamchart.com/stock-ichart/KIAT/" TargetMode="External"/><Relationship Id="rId604" Type="http://schemas.openxmlformats.org/officeDocument/2006/relationships/hyperlink" Target="http://siamchart.com/stock-chart/KTC/" TargetMode="External"/><Relationship Id="rId811" Type="http://schemas.openxmlformats.org/officeDocument/2006/relationships/hyperlink" Target="http://siamchart.com/stock-ichart/PAP/" TargetMode="External"/><Relationship Id="rId1027" Type="http://schemas.openxmlformats.org/officeDocument/2006/relationships/hyperlink" Target="http://siamchart.com/stock-ichart/SFLEX/" TargetMode="External"/><Relationship Id="rId1234" Type="http://schemas.openxmlformats.org/officeDocument/2006/relationships/hyperlink" Target="http://siamchart.com/stock-chart/THMUI/" TargetMode="External"/><Relationship Id="rId1441" Type="http://schemas.openxmlformats.org/officeDocument/2006/relationships/hyperlink" Target="http://siamchart.com/stock-ichart/WAVE/" TargetMode="External"/><Relationship Id="rId243" Type="http://schemas.openxmlformats.org/officeDocument/2006/relationships/hyperlink" Target="http://siamchart.com/stock-ichart/CGH/" TargetMode="External"/><Relationship Id="rId450" Type="http://schemas.openxmlformats.org/officeDocument/2006/relationships/hyperlink" Target="http://siamchart.com/stock-chart/GPI/" TargetMode="External"/><Relationship Id="rId688" Type="http://schemas.openxmlformats.org/officeDocument/2006/relationships/hyperlink" Target="http://siamchart.com/stock-chart/METCO/" TargetMode="External"/><Relationship Id="rId895" Type="http://schemas.openxmlformats.org/officeDocument/2006/relationships/hyperlink" Target="http://siamchart.com/stock-ichart/PSL/" TargetMode="External"/><Relationship Id="rId909" Type="http://schemas.openxmlformats.org/officeDocument/2006/relationships/hyperlink" Target="http://siamchart.com/stock-ichart/PTTGC/" TargetMode="External"/><Relationship Id="rId1080" Type="http://schemas.openxmlformats.org/officeDocument/2006/relationships/hyperlink" Target="http://siamchart.com/stock-ichart/SMT/" TargetMode="External"/><Relationship Id="rId1301" Type="http://schemas.openxmlformats.org/officeDocument/2006/relationships/hyperlink" Target="http://siamchart.com/stock-ichart/TPAC/" TargetMode="External"/><Relationship Id="rId38" Type="http://schemas.openxmlformats.org/officeDocument/2006/relationships/hyperlink" Target="http://siamchart.com/stock-chart/AGE/" TargetMode="External"/><Relationship Id="rId103" Type="http://schemas.openxmlformats.org/officeDocument/2006/relationships/hyperlink" Target="http://siamchart.com/stock-ichart/ARIP/" TargetMode="External"/><Relationship Id="rId310" Type="http://schemas.openxmlformats.org/officeDocument/2006/relationships/hyperlink" Target="http://siamchart.com/stock-chart/CRANE/" TargetMode="External"/><Relationship Id="rId548" Type="http://schemas.openxmlformats.org/officeDocument/2006/relationships/hyperlink" Target="http://siamchart.com/stock-ichart/JCKH/" TargetMode="External"/><Relationship Id="rId755" Type="http://schemas.openxmlformats.org/officeDocument/2006/relationships/hyperlink" Target="http://siamchart.com/stock-chart/NEX/" TargetMode="External"/><Relationship Id="rId962" Type="http://schemas.openxmlformats.org/officeDocument/2006/relationships/hyperlink" Target="http://siamchart.com/stock-ichart/S11/" TargetMode="External"/><Relationship Id="rId1178" Type="http://schemas.openxmlformats.org/officeDocument/2006/relationships/hyperlink" Target="http://siamchart.com/stock-chart/TACC/" TargetMode="External"/><Relationship Id="rId1385" Type="http://schemas.openxmlformats.org/officeDocument/2006/relationships/hyperlink" Target="http://siamchart.com/stock-ichart/UEC/" TargetMode="External"/><Relationship Id="rId91" Type="http://schemas.openxmlformats.org/officeDocument/2006/relationships/hyperlink" Target="http://siamchart.com/stock-ichart/APEX/" TargetMode="External"/><Relationship Id="rId187" Type="http://schemas.openxmlformats.org/officeDocument/2006/relationships/hyperlink" Target="http://siamchart.com/stock-ichart/BJCHI/" TargetMode="External"/><Relationship Id="rId394" Type="http://schemas.openxmlformats.org/officeDocument/2006/relationships/hyperlink" Target="http://siamchart.com/stock-chart/F_26D/" TargetMode="External"/><Relationship Id="rId408" Type="http://schemas.openxmlformats.org/officeDocument/2006/relationships/hyperlink" Target="http://siamchart.com/stock-chart/FORTH/" TargetMode="External"/><Relationship Id="rId615" Type="http://schemas.openxmlformats.org/officeDocument/2006/relationships/hyperlink" Target="http://siamchart.com/stock-ichart/KWC/" TargetMode="External"/><Relationship Id="rId822" Type="http://schemas.openxmlformats.org/officeDocument/2006/relationships/hyperlink" Target="http://siamchart.com/stock-chart/PDJ/" TargetMode="External"/><Relationship Id="rId1038" Type="http://schemas.openxmlformats.org/officeDocument/2006/relationships/hyperlink" Target="http://siamchart.com/stock-ichart/SHR/" TargetMode="External"/><Relationship Id="rId1245" Type="http://schemas.openxmlformats.org/officeDocument/2006/relationships/hyperlink" Target="http://siamchart.com/stock-ichart/TIPCO/" TargetMode="External"/><Relationship Id="rId1452" Type="http://schemas.openxmlformats.org/officeDocument/2006/relationships/hyperlink" Target="http://siamchart.com/stock-chart/WIN/" TargetMode="External"/><Relationship Id="rId254" Type="http://schemas.openxmlformats.org/officeDocument/2006/relationships/hyperlink" Target="http://siamchart.com/stock-chart/CHOTI/" TargetMode="External"/><Relationship Id="rId699" Type="http://schemas.openxmlformats.org/officeDocument/2006/relationships/hyperlink" Target="http://siamchart.com/stock-chart/MIDA/" TargetMode="External"/><Relationship Id="rId1091" Type="http://schemas.openxmlformats.org/officeDocument/2006/relationships/hyperlink" Target="http://siamchart.com/stock-ichart/SONIC/" TargetMode="External"/><Relationship Id="rId1105" Type="http://schemas.openxmlformats.org/officeDocument/2006/relationships/hyperlink" Target="http://siamchart.com/stock-ichart/SPG/" TargetMode="External"/><Relationship Id="rId1312" Type="http://schemas.openxmlformats.org/officeDocument/2006/relationships/hyperlink" Target="http://siamchart.com/stock-chart/TPLAS/" TargetMode="External"/><Relationship Id="rId49" Type="http://schemas.openxmlformats.org/officeDocument/2006/relationships/hyperlink" Target="http://siamchart.com/stock-ichart/AIRA/" TargetMode="External"/><Relationship Id="rId114" Type="http://schemas.openxmlformats.org/officeDocument/2006/relationships/hyperlink" Target="http://siamchart.com/stock-chart/ASIAN/" TargetMode="External"/><Relationship Id="rId461" Type="http://schemas.openxmlformats.org/officeDocument/2006/relationships/hyperlink" Target="http://siamchart.com/stock-ichart/GSC/" TargetMode="External"/><Relationship Id="rId559" Type="http://schemas.openxmlformats.org/officeDocument/2006/relationships/hyperlink" Target="http://siamchart.com/stock-chart/JTS/" TargetMode="External"/><Relationship Id="rId766" Type="http://schemas.openxmlformats.org/officeDocument/2006/relationships/hyperlink" Target="http://siamchart.com/stock-ichart/NNCL/" TargetMode="External"/><Relationship Id="rId1189" Type="http://schemas.openxmlformats.org/officeDocument/2006/relationships/hyperlink" Target="http://siamchart.com/stock-ichart/TBSP/" TargetMode="External"/><Relationship Id="rId1396" Type="http://schemas.openxmlformats.org/officeDocument/2006/relationships/hyperlink" Target="http://siamchart.com/stock-chart/UP/" TargetMode="External"/><Relationship Id="rId198" Type="http://schemas.openxmlformats.org/officeDocument/2006/relationships/hyperlink" Target="http://siamchart.com/stock-chart/BM/" TargetMode="External"/><Relationship Id="rId321" Type="http://schemas.openxmlformats.org/officeDocument/2006/relationships/hyperlink" Target="http://siamchart.com/stock-ichart/CSR/" TargetMode="External"/><Relationship Id="rId419" Type="http://schemas.openxmlformats.org/officeDocument/2006/relationships/hyperlink" Target="http://siamchart.com/stock-ichart/FTE/" TargetMode="External"/><Relationship Id="rId626" Type="http://schemas.openxmlformats.org/officeDocument/2006/relationships/hyperlink" Target="http://siamchart.com/stock-chart/LANNA/" TargetMode="External"/><Relationship Id="rId973" Type="http://schemas.openxmlformats.org/officeDocument/2006/relationships/hyperlink" Target="http://siamchart.com/stock-chart/SAMCO/" TargetMode="External"/><Relationship Id="rId1049" Type="http://schemas.openxmlformats.org/officeDocument/2006/relationships/hyperlink" Target="http://siamchart.com/stock-ichart/SIRI/" TargetMode="External"/><Relationship Id="rId1256" Type="http://schemas.openxmlformats.org/officeDocument/2006/relationships/hyperlink" Target="http://siamchart.com/stock-chart/TKS/" TargetMode="External"/><Relationship Id="rId833" Type="http://schemas.openxmlformats.org/officeDocument/2006/relationships/hyperlink" Target="http://siamchart.com/stock-ichart/PHOL/" TargetMode="External"/><Relationship Id="rId1116" Type="http://schemas.openxmlformats.org/officeDocument/2006/relationships/hyperlink" Target="http://siamchart.com/stock-chart/SRICHA/" TargetMode="External"/><Relationship Id="rId1463" Type="http://schemas.openxmlformats.org/officeDocument/2006/relationships/hyperlink" Target="http://siamchart.com/stock-ichart/WR/" TargetMode="External"/><Relationship Id="rId265" Type="http://schemas.openxmlformats.org/officeDocument/2006/relationships/hyperlink" Target="http://siamchart.com/stock-ichart/CITY/" TargetMode="External"/><Relationship Id="rId472" Type="http://schemas.openxmlformats.org/officeDocument/2006/relationships/hyperlink" Target="http://siamchart.com/stock-chart/HANA/" TargetMode="External"/><Relationship Id="rId900" Type="http://schemas.openxmlformats.org/officeDocument/2006/relationships/hyperlink" Target="http://siamchart.com/stock-chart/PTG/" TargetMode="External"/><Relationship Id="rId1323" Type="http://schemas.openxmlformats.org/officeDocument/2006/relationships/hyperlink" Target="http://siamchart.com/stock-ichart/TR/" TargetMode="External"/><Relationship Id="rId125" Type="http://schemas.openxmlformats.org/officeDocument/2006/relationships/hyperlink" Target="http://siamchart.com/stock-ichart/ATP30/" TargetMode="External"/><Relationship Id="rId332" Type="http://schemas.openxmlformats.org/officeDocument/2006/relationships/hyperlink" Target="http://siamchart.com/stock-chart/DCON/" TargetMode="External"/><Relationship Id="rId777" Type="http://schemas.openxmlformats.org/officeDocument/2006/relationships/hyperlink" Target="http://siamchart.com/stock-ichart/NSI/" TargetMode="External"/><Relationship Id="rId984" Type="http://schemas.openxmlformats.org/officeDocument/2006/relationships/hyperlink" Target="http://siamchart.com/stock-ichart/SAUCE/" TargetMode="External"/><Relationship Id="rId637" Type="http://schemas.openxmlformats.org/officeDocument/2006/relationships/hyperlink" Target="http://siamchart.com/stock-ichart/LHK/" TargetMode="External"/><Relationship Id="rId844" Type="http://schemas.openxmlformats.org/officeDocument/2006/relationships/hyperlink" Target="http://siamchart.com/stock-chart/PLANB/" TargetMode="External"/><Relationship Id="rId1267" Type="http://schemas.openxmlformats.org/officeDocument/2006/relationships/hyperlink" Target="http://siamchart.com/stock-ichart/TMD/" TargetMode="External"/><Relationship Id="rId1474" Type="http://schemas.openxmlformats.org/officeDocument/2006/relationships/hyperlink" Target="http://siamchart.com/stock-chart/ZIGA/" TargetMode="External"/><Relationship Id="rId276" Type="http://schemas.openxmlformats.org/officeDocument/2006/relationships/hyperlink" Target="http://siamchart.com/stock-chart/CMO/" TargetMode="External"/><Relationship Id="rId483" Type="http://schemas.openxmlformats.org/officeDocument/2006/relationships/hyperlink" Target="http://siamchart.com/stock-ichart/HTC/" TargetMode="External"/><Relationship Id="rId690" Type="http://schemas.openxmlformats.org/officeDocument/2006/relationships/hyperlink" Target="http://siamchart.com/stock-chart/MFC/" TargetMode="External"/><Relationship Id="rId704" Type="http://schemas.openxmlformats.org/officeDocument/2006/relationships/hyperlink" Target="http://siamchart.com/stock-ichart/MINT/" TargetMode="External"/><Relationship Id="rId911" Type="http://schemas.openxmlformats.org/officeDocument/2006/relationships/hyperlink" Target="http://siamchart.com/stock-ichart/PYLON/" TargetMode="External"/><Relationship Id="rId1127" Type="http://schemas.openxmlformats.org/officeDocument/2006/relationships/hyperlink" Target="http://siamchart.com/stock-ichart/SSSC/" TargetMode="External"/><Relationship Id="rId1334" Type="http://schemas.openxmlformats.org/officeDocument/2006/relationships/hyperlink" Target="http://siamchart.com/stock-chart/TRUE/" TargetMode="External"/><Relationship Id="rId40" Type="http://schemas.openxmlformats.org/officeDocument/2006/relationships/hyperlink" Target="http://siamchart.com/stock-chart/AH/" TargetMode="External"/><Relationship Id="rId136" Type="http://schemas.openxmlformats.org/officeDocument/2006/relationships/hyperlink" Target="http://siamchart.com/stock-chart/B52/" TargetMode="External"/><Relationship Id="rId343" Type="http://schemas.openxmlformats.org/officeDocument/2006/relationships/hyperlink" Target="http://siamchart.com/stock-ichart/DIMET/" TargetMode="External"/><Relationship Id="rId550" Type="http://schemas.openxmlformats.org/officeDocument/2006/relationships/hyperlink" Target="http://siamchart.com/stock-ichart/JCT/" TargetMode="External"/><Relationship Id="rId788" Type="http://schemas.openxmlformats.org/officeDocument/2006/relationships/hyperlink" Target="http://siamchart.com/stock-chart/OCC/" TargetMode="External"/><Relationship Id="rId995" Type="http://schemas.openxmlformats.org/officeDocument/2006/relationships/hyperlink" Target="http://siamchart.com/stock-chart/SCCC/" TargetMode="External"/><Relationship Id="rId1180" Type="http://schemas.openxmlformats.org/officeDocument/2006/relationships/hyperlink" Target="http://siamchart.com/stock-chart/TAE/" TargetMode="External"/><Relationship Id="rId1401" Type="http://schemas.openxmlformats.org/officeDocument/2006/relationships/hyperlink" Target="http://siamchart.com/stock-ichart/UPF/" TargetMode="External"/><Relationship Id="rId203" Type="http://schemas.openxmlformats.org/officeDocument/2006/relationships/hyperlink" Target="http://siamchart.com/stock-ichart/BPP/" TargetMode="External"/><Relationship Id="rId648" Type="http://schemas.openxmlformats.org/officeDocument/2006/relationships/hyperlink" Target="http://siamchart.com/stock-chart/LST/" TargetMode="External"/><Relationship Id="rId855" Type="http://schemas.openxmlformats.org/officeDocument/2006/relationships/hyperlink" Target="http://siamchart.com/stock-ichart/PMTA/" TargetMode="External"/><Relationship Id="rId1040" Type="http://schemas.openxmlformats.org/officeDocument/2006/relationships/hyperlink" Target="http://siamchart.com/stock-ichart/SIAM/" TargetMode="External"/><Relationship Id="rId1278" Type="http://schemas.openxmlformats.org/officeDocument/2006/relationships/hyperlink" Target="http://siamchart.com/stock-chart/TNH/" TargetMode="External"/><Relationship Id="rId287" Type="http://schemas.openxmlformats.org/officeDocument/2006/relationships/hyperlink" Target="http://siamchart.com/stock-ichart/COM7/" TargetMode="External"/><Relationship Id="rId410" Type="http://schemas.openxmlformats.org/officeDocument/2006/relationships/hyperlink" Target="http://siamchart.com/stock-chart/FPI/" TargetMode="External"/><Relationship Id="rId494" Type="http://schemas.openxmlformats.org/officeDocument/2006/relationships/hyperlink" Target="http://siamchart.com/stock-chart/ICN/" TargetMode="External"/><Relationship Id="rId508" Type="http://schemas.openxmlformats.org/officeDocument/2006/relationships/hyperlink" Target="http://siamchart.com/stock-ichart/ILINK/" TargetMode="External"/><Relationship Id="rId715" Type="http://schemas.openxmlformats.org/officeDocument/2006/relationships/hyperlink" Target="http://siamchart.com/stock-chart/MODERN/" TargetMode="External"/><Relationship Id="rId922" Type="http://schemas.openxmlformats.org/officeDocument/2006/relationships/hyperlink" Target="http://siamchart.com/stock-chart/RATCH/" TargetMode="External"/><Relationship Id="rId1138" Type="http://schemas.openxmlformats.org/officeDocument/2006/relationships/hyperlink" Target="http://siamchart.com/stock-chart/STC/" TargetMode="External"/><Relationship Id="rId1345" Type="http://schemas.openxmlformats.org/officeDocument/2006/relationships/hyperlink" Target="http://siamchart.com/stock-ichart/TSR/" TargetMode="External"/><Relationship Id="rId147" Type="http://schemas.openxmlformats.org/officeDocument/2006/relationships/hyperlink" Target="http://siamchart.com/stock-ichart/BAT-3K/" TargetMode="External"/><Relationship Id="rId354" Type="http://schemas.openxmlformats.org/officeDocument/2006/relationships/hyperlink" Target="http://siamchart.com/stock-chart/DTCI/" TargetMode="External"/><Relationship Id="rId799" Type="http://schemas.openxmlformats.org/officeDocument/2006/relationships/hyperlink" Target="http://siamchart.com/stock-ichart/ORI/" TargetMode="External"/><Relationship Id="rId1191" Type="http://schemas.openxmlformats.org/officeDocument/2006/relationships/hyperlink" Target="http://siamchart.com/stock-ichart/TC/" TargetMode="External"/><Relationship Id="rId1205" Type="http://schemas.openxmlformats.org/officeDocument/2006/relationships/hyperlink" Target="http://siamchart.com/stock-ichart/TEAM/" TargetMode="External"/><Relationship Id="rId51" Type="http://schemas.openxmlformats.org/officeDocument/2006/relationships/hyperlink" Target="http://siamchart.com/stock-ichart/AIT/" TargetMode="External"/><Relationship Id="rId561" Type="http://schemas.openxmlformats.org/officeDocument/2006/relationships/hyperlink" Target="http://siamchart.com/stock-chart/JUBILE/" TargetMode="External"/><Relationship Id="rId659" Type="http://schemas.openxmlformats.org/officeDocument/2006/relationships/hyperlink" Target="http://siamchart.com/stock-ichart/MAKRO/" TargetMode="External"/><Relationship Id="rId866" Type="http://schemas.openxmlformats.org/officeDocument/2006/relationships/hyperlink" Target="http://siamchart.com/stock-chart/PPPM/" TargetMode="External"/><Relationship Id="rId1289" Type="http://schemas.openxmlformats.org/officeDocument/2006/relationships/hyperlink" Target="http://siamchart.com/stock-ichart/TNR/" TargetMode="External"/><Relationship Id="rId1412" Type="http://schemas.openxmlformats.org/officeDocument/2006/relationships/hyperlink" Target="http://siamchart.com/stock-chart/UVAN/" TargetMode="External"/><Relationship Id="rId214" Type="http://schemas.openxmlformats.org/officeDocument/2006/relationships/hyperlink" Target="http://siamchart.com/stock-chart/BSM/" TargetMode="External"/><Relationship Id="rId298" Type="http://schemas.openxmlformats.org/officeDocument/2006/relationships/hyperlink" Target="http://siamchart.com/stock-chart/CPI/" TargetMode="External"/><Relationship Id="rId421" Type="http://schemas.openxmlformats.org/officeDocument/2006/relationships/hyperlink" Target="http://siamchart.com/stock-ichart/FVC/" TargetMode="External"/><Relationship Id="rId519" Type="http://schemas.openxmlformats.org/officeDocument/2006/relationships/hyperlink" Target="http://siamchart.com/stock-chart/INSET/" TargetMode="External"/><Relationship Id="rId1051" Type="http://schemas.openxmlformats.org/officeDocument/2006/relationships/hyperlink" Target="http://siamchart.com/stock-ichart/SIS/" TargetMode="External"/><Relationship Id="rId1149" Type="http://schemas.openxmlformats.org/officeDocument/2006/relationships/hyperlink" Target="http://siamchart.com/stock-ichart/STI/" TargetMode="External"/><Relationship Id="rId1356" Type="http://schemas.openxmlformats.org/officeDocument/2006/relationships/hyperlink" Target="http://siamchart.com/stock-chart/TTT/" TargetMode="External"/><Relationship Id="rId158" Type="http://schemas.openxmlformats.org/officeDocument/2006/relationships/hyperlink" Target="http://siamchart.com/stock-chart/BCPG/" TargetMode="External"/><Relationship Id="rId726" Type="http://schemas.openxmlformats.org/officeDocument/2006/relationships/hyperlink" Target="http://siamchart.com/stock-ichart/MPIC/" TargetMode="External"/><Relationship Id="rId933" Type="http://schemas.openxmlformats.org/officeDocument/2006/relationships/hyperlink" Target="http://siamchart.com/stock-ichart/RICHY/" TargetMode="External"/><Relationship Id="rId1009" Type="http://schemas.openxmlformats.org/officeDocument/2006/relationships/hyperlink" Target="http://siamchart.com/stock-ichart/SDC/" TargetMode="External"/><Relationship Id="rId62" Type="http://schemas.openxmlformats.org/officeDocument/2006/relationships/hyperlink" Target="http://siamchart.com/stock-chart/ALLA/" TargetMode="External"/><Relationship Id="rId365" Type="http://schemas.openxmlformats.org/officeDocument/2006/relationships/hyperlink" Target="http://siamchart.com/stock-ichart/ECF/" TargetMode="External"/><Relationship Id="rId572" Type="http://schemas.openxmlformats.org/officeDocument/2006/relationships/hyperlink" Target="http://siamchart.com/stock-ichart/KASET/" TargetMode="External"/><Relationship Id="rId1216" Type="http://schemas.openxmlformats.org/officeDocument/2006/relationships/hyperlink" Target="http://siamchart.com/stock-chart/TH/" TargetMode="External"/><Relationship Id="rId1423" Type="http://schemas.openxmlformats.org/officeDocument/2006/relationships/hyperlink" Target="http://siamchart.com/stock-ichart/VIBHA/" TargetMode="External"/><Relationship Id="rId225" Type="http://schemas.openxmlformats.org/officeDocument/2006/relationships/hyperlink" Target="http://siamchart.com/stock-ichart/BWG/" TargetMode="External"/><Relationship Id="rId432" Type="http://schemas.openxmlformats.org/officeDocument/2006/relationships/hyperlink" Target="http://siamchart.com/stock-chart/GFPT/" TargetMode="External"/><Relationship Id="rId877" Type="http://schemas.openxmlformats.org/officeDocument/2006/relationships/hyperlink" Target="http://siamchart.com/stock-ichart/PRECHA/" TargetMode="External"/><Relationship Id="rId1062" Type="http://schemas.openxmlformats.org/officeDocument/2006/relationships/hyperlink" Target="http://siamchart.com/stock-ichart/SKN/" TargetMode="External"/><Relationship Id="rId737" Type="http://schemas.openxmlformats.org/officeDocument/2006/relationships/hyperlink" Target="http://siamchart.com/stock-chart/NC/" TargetMode="External"/><Relationship Id="rId944" Type="http://schemas.openxmlformats.org/officeDocument/2006/relationships/hyperlink" Target="http://siamchart.com/stock-chart/RP/" TargetMode="External"/><Relationship Id="rId1367" Type="http://schemas.openxmlformats.org/officeDocument/2006/relationships/hyperlink" Target="http://siamchart.com/stock-ichart/TVO/" TargetMode="External"/><Relationship Id="rId73" Type="http://schemas.openxmlformats.org/officeDocument/2006/relationships/hyperlink" Target="http://siamchart.com/stock-ichart/AMARIN/" TargetMode="External"/><Relationship Id="rId169" Type="http://schemas.openxmlformats.org/officeDocument/2006/relationships/hyperlink" Target="http://siamchart.com/stock-ichart/BEM/" TargetMode="External"/><Relationship Id="rId376" Type="http://schemas.openxmlformats.org/officeDocument/2006/relationships/hyperlink" Target="http://siamchart.com/stock-chart/EMC/" TargetMode="External"/><Relationship Id="rId583" Type="http://schemas.openxmlformats.org/officeDocument/2006/relationships/hyperlink" Target="http://siamchart.com/stock-chart/KCM/" TargetMode="External"/><Relationship Id="rId790" Type="http://schemas.openxmlformats.org/officeDocument/2006/relationships/hyperlink" Target="http://siamchart.com/stock-chart/OCEAN/" TargetMode="External"/><Relationship Id="rId804" Type="http://schemas.openxmlformats.org/officeDocument/2006/relationships/hyperlink" Target="http://siamchart.com/stock-chart/PACE/" TargetMode="External"/><Relationship Id="rId1227" Type="http://schemas.openxmlformats.org/officeDocument/2006/relationships/hyperlink" Target="http://siamchart.com/stock-ichart/THE/" TargetMode="External"/><Relationship Id="rId1434" Type="http://schemas.openxmlformats.org/officeDocument/2006/relationships/hyperlink" Target="http://siamchart.com/stock-chart/VRANDA/" TargetMode="External"/><Relationship Id="rId4" Type="http://schemas.openxmlformats.org/officeDocument/2006/relationships/hyperlink" Target="http://siamchart.com/stock-ichart/3K-BAT/" TargetMode="External"/><Relationship Id="rId236" Type="http://schemas.openxmlformats.org/officeDocument/2006/relationships/hyperlink" Target="http://siamchart.com/stock-chart/CENTEL/" TargetMode="External"/><Relationship Id="rId443" Type="http://schemas.openxmlformats.org/officeDocument/2006/relationships/hyperlink" Target="http://siamchart.com/stock-ichart/GLAND/" TargetMode="External"/><Relationship Id="rId650" Type="http://schemas.openxmlformats.org/officeDocument/2006/relationships/hyperlink" Target="http://siamchart.com/stock-chart/M/" TargetMode="External"/><Relationship Id="rId888" Type="http://schemas.openxmlformats.org/officeDocument/2006/relationships/hyperlink" Target="http://siamchart.com/stock-chart/PRO/" TargetMode="External"/><Relationship Id="rId1073" Type="http://schemas.openxmlformats.org/officeDocument/2006/relationships/hyperlink" Target="http://siamchart.com/stock-chart/SMIT/" TargetMode="External"/><Relationship Id="rId1280" Type="http://schemas.openxmlformats.org/officeDocument/2006/relationships/hyperlink" Target="http://siamchart.com/stock-chart/TNITY/" TargetMode="External"/><Relationship Id="rId303" Type="http://schemas.openxmlformats.org/officeDocument/2006/relationships/hyperlink" Target="http://siamchart.com/stock-ichart/CPN/" TargetMode="External"/><Relationship Id="rId748" Type="http://schemas.openxmlformats.org/officeDocument/2006/relationships/hyperlink" Target="http://siamchart.com/stock-ichart/NER/" TargetMode="External"/><Relationship Id="rId955" Type="http://schemas.openxmlformats.org/officeDocument/2006/relationships/hyperlink" Target="http://siamchart.com/stock-ichart/RWI/" TargetMode="External"/><Relationship Id="rId1140" Type="http://schemas.openxmlformats.org/officeDocument/2006/relationships/hyperlink" Target="http://siamchart.com/stock-info/STC/" TargetMode="External"/><Relationship Id="rId1378" Type="http://schemas.openxmlformats.org/officeDocument/2006/relationships/hyperlink" Target="http://siamchart.com/stock-chart/U/" TargetMode="External"/><Relationship Id="rId84" Type="http://schemas.openxmlformats.org/officeDocument/2006/relationships/hyperlink" Target="http://siamchart.com/stock-chart/AP/" TargetMode="External"/><Relationship Id="rId387" Type="http://schemas.openxmlformats.org/officeDocument/2006/relationships/hyperlink" Target="http://siamchart.com/stock-ichart/ESTAR/" TargetMode="External"/><Relationship Id="rId510" Type="http://schemas.openxmlformats.org/officeDocument/2006/relationships/hyperlink" Target="http://siamchart.com/stock-ichart/ILM/" TargetMode="External"/><Relationship Id="rId594" Type="http://schemas.openxmlformats.org/officeDocument/2006/relationships/hyperlink" Target="http://siamchart.com/stock-chart/KKC/" TargetMode="External"/><Relationship Id="rId608" Type="http://schemas.openxmlformats.org/officeDocument/2006/relationships/hyperlink" Target="http://siamchart.com/stock-chart/KTIS/" TargetMode="External"/><Relationship Id="rId815" Type="http://schemas.openxmlformats.org/officeDocument/2006/relationships/hyperlink" Target="http://siamchart.com/stock-ichart/PB/" TargetMode="External"/><Relationship Id="rId1238" Type="http://schemas.openxmlformats.org/officeDocument/2006/relationships/hyperlink" Target="http://siamchart.com/stock-chart/THREL/" TargetMode="External"/><Relationship Id="rId1445" Type="http://schemas.openxmlformats.org/officeDocument/2006/relationships/hyperlink" Target="http://siamchart.com/stock-ichart/WHA/" TargetMode="External"/><Relationship Id="rId247" Type="http://schemas.openxmlformats.org/officeDocument/2006/relationships/hyperlink" Target="http://siamchart.com/stock-ichart/CHAYO/" TargetMode="External"/><Relationship Id="rId899" Type="http://schemas.openxmlformats.org/officeDocument/2006/relationships/hyperlink" Target="http://siamchart.com/stock-ichart/PT/" TargetMode="External"/><Relationship Id="rId1000" Type="http://schemas.openxmlformats.org/officeDocument/2006/relationships/hyperlink" Target="http://siamchart.com/stock-ichart/SCI/" TargetMode="External"/><Relationship Id="rId1084" Type="http://schemas.openxmlformats.org/officeDocument/2006/relationships/hyperlink" Target="http://siamchart.com/stock-ichart/SNP/" TargetMode="External"/><Relationship Id="rId1305" Type="http://schemas.openxmlformats.org/officeDocument/2006/relationships/hyperlink" Target="http://siamchart.com/stock-ichart/TPCH/" TargetMode="External"/><Relationship Id="rId107" Type="http://schemas.openxmlformats.org/officeDocument/2006/relationships/hyperlink" Target="http://siamchart.com/stock-ichart/AS/" TargetMode="External"/><Relationship Id="rId454" Type="http://schemas.openxmlformats.org/officeDocument/2006/relationships/hyperlink" Target="http://siamchart.com/stock-chart/GRAMMY/" TargetMode="External"/><Relationship Id="rId661" Type="http://schemas.openxmlformats.org/officeDocument/2006/relationships/hyperlink" Target="http://siamchart.com/stock-ichart/MALEE/" TargetMode="External"/><Relationship Id="rId759" Type="http://schemas.openxmlformats.org/officeDocument/2006/relationships/hyperlink" Target="http://siamchart.com/stock-chart/NINE/" TargetMode="External"/><Relationship Id="rId966" Type="http://schemas.openxmlformats.org/officeDocument/2006/relationships/hyperlink" Target="http://siamchart.com/stock-ichart/SABINA/" TargetMode="External"/><Relationship Id="rId1291" Type="http://schemas.openxmlformats.org/officeDocument/2006/relationships/hyperlink" Target="http://siamchart.com/stock-ichart/TOA/" TargetMode="External"/><Relationship Id="rId1389" Type="http://schemas.openxmlformats.org/officeDocument/2006/relationships/hyperlink" Target="http://siamchart.com/stock-ichart/UMI/" TargetMode="External"/><Relationship Id="rId11" Type="http://schemas.openxmlformats.org/officeDocument/2006/relationships/hyperlink" Target="http://siamchart.com/stock-ichart/A5/" TargetMode="External"/><Relationship Id="rId314" Type="http://schemas.openxmlformats.org/officeDocument/2006/relationships/hyperlink" Target="http://siamchart.com/stock-chart/CRD/" TargetMode="External"/><Relationship Id="rId398" Type="http://schemas.openxmlformats.org/officeDocument/2006/relationships/hyperlink" Target="http://siamchart.com/stock-chart/FE/" TargetMode="External"/><Relationship Id="rId521" Type="http://schemas.openxmlformats.org/officeDocument/2006/relationships/hyperlink" Target="http://siamchart.com/stock-chart/INSURE/" TargetMode="External"/><Relationship Id="rId619" Type="http://schemas.openxmlformats.org/officeDocument/2006/relationships/hyperlink" Target="http://siamchart.com/stock-ichart/KWM/" TargetMode="External"/><Relationship Id="rId1151" Type="http://schemas.openxmlformats.org/officeDocument/2006/relationships/hyperlink" Target="http://siamchart.com/stock-ichart/STPI/" TargetMode="External"/><Relationship Id="rId1249" Type="http://schemas.openxmlformats.org/officeDocument/2006/relationships/hyperlink" Target="http://siamchart.com/stock-ichart/TITLE/" TargetMode="External"/><Relationship Id="rId95" Type="http://schemas.openxmlformats.org/officeDocument/2006/relationships/hyperlink" Target="http://siamchart.com/stock-ichart/APURE/" TargetMode="External"/><Relationship Id="rId160" Type="http://schemas.openxmlformats.org/officeDocument/2006/relationships/hyperlink" Target="http://siamchart.com/stock-chart/BCT/" TargetMode="External"/><Relationship Id="rId826" Type="http://schemas.openxmlformats.org/officeDocument/2006/relationships/hyperlink" Target="http://siamchart.com/stock-chart/PERM/" TargetMode="External"/><Relationship Id="rId1011" Type="http://schemas.openxmlformats.org/officeDocument/2006/relationships/hyperlink" Target="http://siamchart.com/stock-ichart/SE/" TargetMode="External"/><Relationship Id="rId1109" Type="http://schemas.openxmlformats.org/officeDocument/2006/relationships/hyperlink" Target="http://siamchart.com/stock-ichart/SPRC/" TargetMode="External"/><Relationship Id="rId1456" Type="http://schemas.openxmlformats.org/officeDocument/2006/relationships/hyperlink" Target="http://siamchart.com/stock-chart/WORK/" TargetMode="External"/><Relationship Id="rId258" Type="http://schemas.openxmlformats.org/officeDocument/2006/relationships/hyperlink" Target="http://siamchart.com/stock-chart/CI/" TargetMode="External"/><Relationship Id="rId465" Type="http://schemas.openxmlformats.org/officeDocument/2006/relationships/hyperlink" Target="http://siamchart.com/stock-ichart/GTB/" TargetMode="External"/><Relationship Id="rId672" Type="http://schemas.openxmlformats.org/officeDocument/2006/relationships/hyperlink" Target="http://siamchart.com/stock-chart/MBK/" TargetMode="External"/><Relationship Id="rId1095" Type="http://schemas.openxmlformats.org/officeDocument/2006/relationships/hyperlink" Target="http://siamchart.com/stock-ichart/SPA/" TargetMode="External"/><Relationship Id="rId1316" Type="http://schemas.openxmlformats.org/officeDocument/2006/relationships/hyperlink" Target="http://siamchart.com/stock-chart/TPP/" TargetMode="External"/><Relationship Id="rId22" Type="http://schemas.openxmlformats.org/officeDocument/2006/relationships/hyperlink" Target="http://siamchart.com/stock-chart/ACE/" TargetMode="External"/><Relationship Id="rId118" Type="http://schemas.openxmlformats.org/officeDocument/2006/relationships/hyperlink" Target="http://siamchart.com/stock-chart/ASK/" TargetMode="External"/><Relationship Id="rId325" Type="http://schemas.openxmlformats.org/officeDocument/2006/relationships/hyperlink" Target="http://siamchart.com/stock-ichart/CTW/" TargetMode="External"/><Relationship Id="rId532" Type="http://schemas.openxmlformats.org/officeDocument/2006/relationships/hyperlink" Target="http://siamchart.com/stock-ichart/IRPC/" TargetMode="External"/><Relationship Id="rId977" Type="http://schemas.openxmlformats.org/officeDocument/2006/relationships/hyperlink" Target="http://siamchart.com/stock-chart/SANKO/" TargetMode="External"/><Relationship Id="rId1162" Type="http://schemas.openxmlformats.org/officeDocument/2006/relationships/hyperlink" Target="http://siamchart.com/stock-chart/SVH/" TargetMode="External"/><Relationship Id="rId171" Type="http://schemas.openxmlformats.org/officeDocument/2006/relationships/hyperlink" Target="http://siamchart.com/stock-ichart/BFIT/" TargetMode="External"/><Relationship Id="rId837" Type="http://schemas.openxmlformats.org/officeDocument/2006/relationships/hyperlink" Target="http://siamchart.com/stock-ichart/PIMO/" TargetMode="External"/><Relationship Id="rId1022" Type="http://schemas.openxmlformats.org/officeDocument/2006/relationships/hyperlink" Target="http://siamchart.com/stock-chart/SENA/" TargetMode="External"/><Relationship Id="rId1467" Type="http://schemas.openxmlformats.org/officeDocument/2006/relationships/hyperlink" Target="http://siamchart.com/stock-ichart/YCI/" TargetMode="External"/><Relationship Id="rId269" Type="http://schemas.openxmlformats.org/officeDocument/2006/relationships/hyperlink" Target="http://siamchart.com/stock-ichart/CKP/" TargetMode="External"/><Relationship Id="rId476" Type="http://schemas.openxmlformats.org/officeDocument/2006/relationships/hyperlink" Target="http://siamchart.com/stock-chart/HFT/" TargetMode="External"/><Relationship Id="rId683" Type="http://schemas.openxmlformats.org/officeDocument/2006/relationships/hyperlink" Target="http://siamchart.com/stock-ichart/MDX/" TargetMode="External"/><Relationship Id="rId890" Type="http://schemas.openxmlformats.org/officeDocument/2006/relationships/hyperlink" Target="http://siamchart.com/stock-chart/PROUD/" TargetMode="External"/><Relationship Id="rId904" Type="http://schemas.openxmlformats.org/officeDocument/2006/relationships/hyperlink" Target="http://siamchart.com/stock-chart/PTT/" TargetMode="External"/><Relationship Id="rId1327" Type="http://schemas.openxmlformats.org/officeDocument/2006/relationships/hyperlink" Target="http://siamchart.com/stock-ichart/TRITN/" TargetMode="External"/><Relationship Id="rId33" Type="http://schemas.openxmlformats.org/officeDocument/2006/relationships/hyperlink" Target="http://siamchart.com/stock-ichart/AEONTS/" TargetMode="External"/><Relationship Id="rId129" Type="http://schemas.openxmlformats.org/officeDocument/2006/relationships/hyperlink" Target="http://siamchart.com/stock-ichart/AUCT/" TargetMode="External"/><Relationship Id="rId336" Type="http://schemas.openxmlformats.org/officeDocument/2006/relationships/hyperlink" Target="http://siamchart.com/stock-chart/DDD/" TargetMode="External"/><Relationship Id="rId543" Type="http://schemas.openxmlformats.org/officeDocument/2006/relationships/hyperlink" Target="http://siamchart.com/stock-chart/JAS/" TargetMode="External"/><Relationship Id="rId988" Type="http://schemas.openxmlformats.org/officeDocument/2006/relationships/hyperlink" Target="http://siamchart.com/stock-ichart/SAWANG/" TargetMode="External"/><Relationship Id="rId1173" Type="http://schemas.openxmlformats.org/officeDocument/2006/relationships/hyperlink" Target="http://siamchart.com/stock-ichart/SYNEX/" TargetMode="External"/><Relationship Id="rId1380" Type="http://schemas.openxmlformats.org/officeDocument/2006/relationships/hyperlink" Target="http://siamchart.com/stock-chart/UAC/" TargetMode="External"/><Relationship Id="rId182" Type="http://schemas.openxmlformats.org/officeDocument/2006/relationships/hyperlink" Target="http://siamchart.com/stock-chart/BIZ/" TargetMode="External"/><Relationship Id="rId403" Type="http://schemas.openxmlformats.org/officeDocument/2006/relationships/hyperlink" Target="http://siamchart.com/stock-ichart/FMT/" TargetMode="External"/><Relationship Id="rId750" Type="http://schemas.openxmlformats.org/officeDocument/2006/relationships/hyperlink" Target="http://siamchart.com/stock-ichart/NETBAY/" TargetMode="External"/><Relationship Id="rId848" Type="http://schemas.openxmlformats.org/officeDocument/2006/relationships/hyperlink" Target="http://siamchart.com/stock-chart/PLAT/" TargetMode="External"/><Relationship Id="rId1033" Type="http://schemas.openxmlformats.org/officeDocument/2006/relationships/hyperlink" Target="http://siamchart.com/stock-chart/SGP/" TargetMode="External"/><Relationship Id="rId1478" Type="http://schemas.openxmlformats.org/officeDocument/2006/relationships/printerSettings" Target="../printerSettings/printerSettings1.bin"/><Relationship Id="rId487" Type="http://schemas.openxmlformats.org/officeDocument/2006/relationships/hyperlink" Target="http://siamchart.com/stock-ichart/HUMAN/" TargetMode="External"/><Relationship Id="rId610" Type="http://schemas.openxmlformats.org/officeDocument/2006/relationships/hyperlink" Target="http://siamchart.com/stock-chart/KUMWEL/" TargetMode="External"/><Relationship Id="rId694" Type="http://schemas.openxmlformats.org/officeDocument/2006/relationships/hyperlink" Target="http://siamchart.com/stock-chart/MGT/" TargetMode="External"/><Relationship Id="rId708" Type="http://schemas.openxmlformats.org/officeDocument/2006/relationships/hyperlink" Target="http://siamchart.com/stock-ichart/MJD/" TargetMode="External"/><Relationship Id="rId915" Type="http://schemas.openxmlformats.org/officeDocument/2006/relationships/hyperlink" Target="http://siamchart.com/stock-ichart/QH/" TargetMode="External"/><Relationship Id="rId1240" Type="http://schemas.openxmlformats.org/officeDocument/2006/relationships/hyperlink" Target="http://siamchart.com/stock-chart/TIGER/" TargetMode="External"/><Relationship Id="rId1338" Type="http://schemas.openxmlformats.org/officeDocument/2006/relationships/hyperlink" Target="http://siamchart.com/stock-chart/TSE/" TargetMode="External"/><Relationship Id="rId347" Type="http://schemas.openxmlformats.org/officeDocument/2006/relationships/hyperlink" Target="http://siamchart.com/stock-ichart/DOHOME/" TargetMode="External"/><Relationship Id="rId999" Type="http://schemas.openxmlformats.org/officeDocument/2006/relationships/hyperlink" Target="http://siamchart.com/stock-chart/SCI/" TargetMode="External"/><Relationship Id="rId1100" Type="http://schemas.openxmlformats.org/officeDocument/2006/relationships/hyperlink" Target="http://siamchart.com/stock-chart/SPC/" TargetMode="External"/><Relationship Id="rId1184" Type="http://schemas.openxmlformats.org/officeDocument/2006/relationships/hyperlink" Target="http://siamchart.com/stock-chart/TAPAC/" TargetMode="External"/><Relationship Id="rId1405" Type="http://schemas.openxmlformats.org/officeDocument/2006/relationships/hyperlink" Target="http://siamchart.com/stock-ichart/UREKA/" TargetMode="External"/><Relationship Id="rId44" Type="http://schemas.openxmlformats.org/officeDocument/2006/relationships/hyperlink" Target="http://siamchart.com/stock-chart/AI/" TargetMode="External"/><Relationship Id="rId554" Type="http://schemas.openxmlformats.org/officeDocument/2006/relationships/hyperlink" Target="http://siamchart.com/stock-ichart/JMART/" TargetMode="External"/><Relationship Id="rId761" Type="http://schemas.openxmlformats.org/officeDocument/2006/relationships/hyperlink" Target="http://siamchart.com/stock-chart/NKI/" TargetMode="External"/><Relationship Id="rId859" Type="http://schemas.openxmlformats.org/officeDocument/2006/relationships/hyperlink" Target="http://siamchart.com/stock-ichart/PORT/" TargetMode="External"/><Relationship Id="rId1391" Type="http://schemas.openxmlformats.org/officeDocument/2006/relationships/hyperlink" Target="http://siamchart.com/stock-ichart/UMS/" TargetMode="External"/><Relationship Id="rId193" Type="http://schemas.openxmlformats.org/officeDocument/2006/relationships/hyperlink" Target="http://siamchart.com/stock-ichart/BLA/" TargetMode="External"/><Relationship Id="rId207" Type="http://schemas.openxmlformats.org/officeDocument/2006/relationships/hyperlink" Target="http://siamchart.com/stock-ichart/BROCK/" TargetMode="External"/><Relationship Id="rId414" Type="http://schemas.openxmlformats.org/officeDocument/2006/relationships/hyperlink" Target="http://siamchart.com/stock-chart/FSMART/" TargetMode="External"/><Relationship Id="rId498" Type="http://schemas.openxmlformats.org/officeDocument/2006/relationships/hyperlink" Target="http://siamchart.com/stock-chart/IFS/" TargetMode="External"/><Relationship Id="rId621" Type="http://schemas.openxmlformats.org/officeDocument/2006/relationships/hyperlink" Target="http://siamchart.com/stock-ichart/KYE/" TargetMode="External"/><Relationship Id="rId1044" Type="http://schemas.openxmlformats.org/officeDocument/2006/relationships/hyperlink" Target="http://siamchart.com/stock-chart/SIMAT/" TargetMode="External"/><Relationship Id="rId1251" Type="http://schemas.openxmlformats.org/officeDocument/2006/relationships/hyperlink" Target="http://siamchart.com/stock-ichart/TIW/" TargetMode="External"/><Relationship Id="rId1349" Type="http://schemas.openxmlformats.org/officeDocument/2006/relationships/hyperlink" Target="http://siamchart.com/stock-ichart/TSTH/" TargetMode="External"/><Relationship Id="rId260" Type="http://schemas.openxmlformats.org/officeDocument/2006/relationships/hyperlink" Target="http://siamchart.com/stock-chart/CIG/" TargetMode="External"/><Relationship Id="rId719" Type="http://schemas.openxmlformats.org/officeDocument/2006/relationships/hyperlink" Target="http://siamchart.com/stock-chart/MOONG/" TargetMode="External"/><Relationship Id="rId926" Type="http://schemas.openxmlformats.org/officeDocument/2006/relationships/hyperlink" Target="http://siamchart.com/stock-chart/RCI/" TargetMode="External"/><Relationship Id="rId1111" Type="http://schemas.openxmlformats.org/officeDocument/2006/relationships/hyperlink" Target="http://siamchart.com/stock-ichart/SPVI/" TargetMode="External"/><Relationship Id="rId55" Type="http://schemas.openxmlformats.org/officeDocument/2006/relationships/hyperlink" Target="http://siamchart.com/stock-ichart/AJA/" TargetMode="External"/><Relationship Id="rId120" Type="http://schemas.openxmlformats.org/officeDocument/2006/relationships/hyperlink" Target="http://siamchart.com/stock-chart/ASN/" TargetMode="External"/><Relationship Id="rId358" Type="http://schemas.openxmlformats.org/officeDocument/2006/relationships/hyperlink" Target="http://siamchart.com/stock-chart/EA/" TargetMode="External"/><Relationship Id="rId565" Type="http://schemas.openxmlformats.org/officeDocument/2006/relationships/hyperlink" Target="http://siamchart.com/stock-chart/JWD/" TargetMode="External"/><Relationship Id="rId772" Type="http://schemas.openxmlformats.org/officeDocument/2006/relationships/hyperlink" Target="http://siamchart.com/stock-ichart/NPK/" TargetMode="External"/><Relationship Id="rId1195" Type="http://schemas.openxmlformats.org/officeDocument/2006/relationships/hyperlink" Target="http://siamchart.com/stock-ichart/TCC/" TargetMode="External"/><Relationship Id="rId1209" Type="http://schemas.openxmlformats.org/officeDocument/2006/relationships/hyperlink" Target="http://siamchart.com/stock-ichart/TFG/" TargetMode="External"/><Relationship Id="rId1416" Type="http://schemas.openxmlformats.org/officeDocument/2006/relationships/hyperlink" Target="http://siamchart.com/stock-chart/VARO/" TargetMode="External"/><Relationship Id="rId218" Type="http://schemas.openxmlformats.org/officeDocument/2006/relationships/hyperlink" Target="http://siamchart.com/stock-chart/BTS/" TargetMode="External"/><Relationship Id="rId425" Type="http://schemas.openxmlformats.org/officeDocument/2006/relationships/hyperlink" Target="http://siamchart.com/stock-ichart/GC/" TargetMode="External"/><Relationship Id="rId632" Type="http://schemas.openxmlformats.org/officeDocument/2006/relationships/hyperlink" Target="http://siamchart.com/stock-chart/LH/" TargetMode="External"/><Relationship Id="rId1055" Type="http://schemas.openxmlformats.org/officeDocument/2006/relationships/hyperlink" Target="http://siamchart.com/stock-ichart/SITHAI/" TargetMode="External"/><Relationship Id="rId1262" Type="http://schemas.openxmlformats.org/officeDocument/2006/relationships/hyperlink" Target="http://siamchart.com/stock-chart/TMB/" TargetMode="External"/><Relationship Id="rId271" Type="http://schemas.openxmlformats.org/officeDocument/2006/relationships/hyperlink" Target="http://siamchart.com/stock-ichart/CM/" TargetMode="External"/><Relationship Id="rId937" Type="http://schemas.openxmlformats.org/officeDocument/2006/relationships/hyperlink" Target="http://siamchart.com/stock-ichart/RML/" TargetMode="External"/><Relationship Id="rId1122" Type="http://schemas.openxmlformats.org/officeDocument/2006/relationships/hyperlink" Target="http://siamchart.com/stock-chart/SSI/" TargetMode="External"/><Relationship Id="rId66" Type="http://schemas.openxmlformats.org/officeDocument/2006/relationships/hyperlink" Target="http://siamchart.com/stock-chart/ALUCON/" TargetMode="External"/><Relationship Id="rId131" Type="http://schemas.openxmlformats.org/officeDocument/2006/relationships/hyperlink" Target="http://siamchart.com/stock-ichart/AWC/" TargetMode="External"/><Relationship Id="rId369" Type="http://schemas.openxmlformats.org/officeDocument/2006/relationships/hyperlink" Target="http://siamchart.com/stock-ichart/EE/" TargetMode="External"/><Relationship Id="rId576" Type="http://schemas.openxmlformats.org/officeDocument/2006/relationships/hyperlink" Target="http://siamchart.com/stock-ichart/KBS/" TargetMode="External"/><Relationship Id="rId783" Type="http://schemas.openxmlformats.org/officeDocument/2006/relationships/hyperlink" Target="http://siamchart.com/stock-ichart/NVD/" TargetMode="External"/><Relationship Id="rId990" Type="http://schemas.openxmlformats.org/officeDocument/2006/relationships/hyperlink" Target="http://siamchart.com/stock-ichart/SC/" TargetMode="External"/><Relationship Id="rId1427" Type="http://schemas.openxmlformats.org/officeDocument/2006/relationships/hyperlink" Target="http://siamchart.com/stock-ichart/VL/" TargetMode="External"/><Relationship Id="rId229" Type="http://schemas.openxmlformats.org/officeDocument/2006/relationships/hyperlink" Target="http://siamchart.com/stock-ichart/CBG/" TargetMode="External"/><Relationship Id="rId436" Type="http://schemas.openxmlformats.org/officeDocument/2006/relationships/hyperlink" Target="http://siamchart.com/stock-chart/GIFT/" TargetMode="External"/><Relationship Id="rId643" Type="http://schemas.openxmlformats.org/officeDocument/2006/relationships/hyperlink" Target="http://siamchart.com/stock-ichart/LPH/" TargetMode="External"/><Relationship Id="rId1066" Type="http://schemas.openxmlformats.org/officeDocument/2006/relationships/hyperlink" Target="http://siamchart.com/stock-ichart/SKY/" TargetMode="External"/><Relationship Id="rId1273" Type="http://schemas.openxmlformats.org/officeDocument/2006/relationships/hyperlink" Target="http://siamchart.com/stock-ichart/TMT/" TargetMode="External"/><Relationship Id="rId850" Type="http://schemas.openxmlformats.org/officeDocument/2006/relationships/hyperlink" Target="http://siamchart.com/stock-chart/PLE/" TargetMode="External"/><Relationship Id="rId948" Type="http://schemas.openxmlformats.org/officeDocument/2006/relationships/hyperlink" Target="http://siamchart.com/stock-chart/RPH/" TargetMode="External"/><Relationship Id="rId1133" Type="http://schemas.openxmlformats.org/officeDocument/2006/relationships/hyperlink" Target="http://siamchart.com/stock-ichart/STANLY/" TargetMode="External"/><Relationship Id="rId77" Type="http://schemas.openxmlformats.org/officeDocument/2006/relationships/hyperlink" Target="http://siamchart.com/stock-ichart/AMATAV/" TargetMode="External"/><Relationship Id="rId282" Type="http://schemas.openxmlformats.org/officeDocument/2006/relationships/hyperlink" Target="http://siamchart.com/stock-chart/COL/" TargetMode="External"/><Relationship Id="rId503" Type="http://schemas.openxmlformats.org/officeDocument/2006/relationships/hyperlink" Target="http://siamchart.com/stock-ichart/IIG/" TargetMode="External"/><Relationship Id="rId587" Type="http://schemas.openxmlformats.org/officeDocument/2006/relationships/hyperlink" Target="http://siamchart.com/stock-chart/KGI/" TargetMode="External"/><Relationship Id="rId710" Type="http://schemas.openxmlformats.org/officeDocument/2006/relationships/hyperlink" Target="http://siamchart.com/stock-ichart/MK/" TargetMode="External"/><Relationship Id="rId808" Type="http://schemas.openxmlformats.org/officeDocument/2006/relationships/hyperlink" Target="http://siamchart.com/stock-chart/PAF/" TargetMode="External"/><Relationship Id="rId1340" Type="http://schemas.openxmlformats.org/officeDocument/2006/relationships/hyperlink" Target="http://siamchart.com/stock-chart/TSF/" TargetMode="External"/><Relationship Id="rId1438" Type="http://schemas.openxmlformats.org/officeDocument/2006/relationships/hyperlink" Target="http://siamchart.com/stock-chart/WACOAL/" TargetMode="External"/><Relationship Id="rId8" Type="http://schemas.openxmlformats.org/officeDocument/2006/relationships/hyperlink" Target="http://siamchart.com/stock-chart/A/" TargetMode="External"/><Relationship Id="rId142" Type="http://schemas.openxmlformats.org/officeDocument/2006/relationships/hyperlink" Target="http://siamchart.com/stock-chart/BAM/" TargetMode="External"/><Relationship Id="rId447" Type="http://schemas.openxmlformats.org/officeDocument/2006/relationships/hyperlink" Target="http://siamchart.com/stock-ichart/GLOCON/" TargetMode="External"/><Relationship Id="rId794" Type="http://schemas.openxmlformats.org/officeDocument/2006/relationships/hyperlink" Target="http://siamchart.com/stock-chart/OHTL/" TargetMode="External"/><Relationship Id="rId1077" Type="http://schemas.openxmlformats.org/officeDocument/2006/relationships/hyperlink" Target="http://siamchart.com/stock-chart/SMPC/" TargetMode="External"/><Relationship Id="rId1200" Type="http://schemas.openxmlformats.org/officeDocument/2006/relationships/hyperlink" Target="http://siamchart.com/stock-chart/TCMC/" TargetMode="External"/><Relationship Id="rId654" Type="http://schemas.openxmlformats.org/officeDocument/2006/relationships/hyperlink" Target="http://siamchart.com/stock-chart/MACO/" TargetMode="External"/><Relationship Id="rId861" Type="http://schemas.openxmlformats.org/officeDocument/2006/relationships/hyperlink" Target="http://siamchart.com/stock-ichart/POST/" TargetMode="External"/><Relationship Id="rId959" Type="http://schemas.openxmlformats.org/officeDocument/2006/relationships/hyperlink" Target="http://siamchart.com/stock-chart/S/" TargetMode="External"/><Relationship Id="rId1284" Type="http://schemas.openxmlformats.org/officeDocument/2006/relationships/hyperlink" Target="http://siamchart.com/stock-chart/TNP/" TargetMode="External"/><Relationship Id="rId293" Type="http://schemas.openxmlformats.org/officeDocument/2006/relationships/hyperlink" Target="http://siamchart.com/stock-ichart/CPALL/" TargetMode="External"/><Relationship Id="rId307" Type="http://schemas.openxmlformats.org/officeDocument/2006/relationships/hyperlink" Target="http://siamchart.com/stock-ichart/CPT/" TargetMode="External"/><Relationship Id="rId514" Type="http://schemas.openxmlformats.org/officeDocument/2006/relationships/hyperlink" Target="http://siamchart.com/stock-ichart/INET/" TargetMode="External"/><Relationship Id="rId721" Type="http://schemas.openxmlformats.org/officeDocument/2006/relationships/hyperlink" Target="http://siamchart.com/stock-chart/MORE/" TargetMode="External"/><Relationship Id="rId1144" Type="http://schemas.openxmlformats.org/officeDocument/2006/relationships/hyperlink" Target="http://siamchart.com/stock-ichart/STGT/" TargetMode="External"/><Relationship Id="rId1351" Type="http://schemas.openxmlformats.org/officeDocument/2006/relationships/hyperlink" Target="http://siamchart.com/stock-ichart/TTA/" TargetMode="External"/><Relationship Id="rId1449" Type="http://schemas.openxmlformats.org/officeDocument/2006/relationships/hyperlink" Target="http://siamchart.com/stock-ichart/WICE/" TargetMode="External"/><Relationship Id="rId88" Type="http://schemas.openxmlformats.org/officeDocument/2006/relationships/hyperlink" Target="http://siamchart.com/stock-chart/APCS/" TargetMode="External"/><Relationship Id="rId153" Type="http://schemas.openxmlformats.org/officeDocument/2006/relationships/hyperlink" Target="http://siamchart.com/stock-ichart/BC/" TargetMode="External"/><Relationship Id="rId360" Type="http://schemas.openxmlformats.org/officeDocument/2006/relationships/hyperlink" Target="http://siamchart.com/stock-chart/EASON/" TargetMode="External"/><Relationship Id="rId598" Type="http://schemas.openxmlformats.org/officeDocument/2006/relationships/hyperlink" Target="http://siamchart.com/stock-chart/KOOL/" TargetMode="External"/><Relationship Id="rId819" Type="http://schemas.openxmlformats.org/officeDocument/2006/relationships/hyperlink" Target="http://siamchart.com/stock-ichart/PDG/" TargetMode="External"/><Relationship Id="rId1004" Type="http://schemas.openxmlformats.org/officeDocument/2006/relationships/hyperlink" Target="http://siamchart.com/stock-chart/SCN/" TargetMode="External"/><Relationship Id="rId1211" Type="http://schemas.openxmlformats.org/officeDocument/2006/relationships/hyperlink" Target="http://siamchart.com/stock-ichart/TFI/" TargetMode="External"/><Relationship Id="rId220" Type="http://schemas.openxmlformats.org/officeDocument/2006/relationships/hyperlink" Target="http://siamchart.com/stock-chart/BTW/" TargetMode="External"/><Relationship Id="rId458" Type="http://schemas.openxmlformats.org/officeDocument/2006/relationships/hyperlink" Target="http://siamchart.com/stock-chart/GREEN/" TargetMode="External"/><Relationship Id="rId665" Type="http://schemas.openxmlformats.org/officeDocument/2006/relationships/hyperlink" Target="http://siamchart.com/stock-ichart/MATCH/" TargetMode="External"/><Relationship Id="rId872" Type="http://schemas.openxmlformats.org/officeDocument/2006/relationships/hyperlink" Target="http://siamchart.com/stock-chart/PRAKIT/" TargetMode="External"/><Relationship Id="rId1088" Type="http://schemas.openxmlformats.org/officeDocument/2006/relationships/hyperlink" Target="http://siamchart.com/stock-chart/SOLAR/" TargetMode="External"/><Relationship Id="rId1295" Type="http://schemas.openxmlformats.org/officeDocument/2006/relationships/hyperlink" Target="http://siamchart.com/stock-ichart/TOP/" TargetMode="External"/><Relationship Id="rId1309" Type="http://schemas.openxmlformats.org/officeDocument/2006/relationships/hyperlink" Target="http://siamchart.com/stock-ichart/TPIPL/" TargetMode="External"/><Relationship Id="rId15" Type="http://schemas.openxmlformats.org/officeDocument/2006/relationships/hyperlink" Target="http://siamchart.com/stock-ichart/ABICO/" TargetMode="External"/><Relationship Id="rId318" Type="http://schemas.openxmlformats.org/officeDocument/2006/relationships/hyperlink" Target="http://siamchart.com/stock-chart/CSP/" TargetMode="External"/><Relationship Id="rId525" Type="http://schemas.openxmlformats.org/officeDocument/2006/relationships/hyperlink" Target="http://siamchart.com/stock-chart/IP/" TargetMode="External"/><Relationship Id="rId732" Type="http://schemas.openxmlformats.org/officeDocument/2006/relationships/hyperlink" Target="http://siamchart.com/stock-ichart/MTI/" TargetMode="External"/><Relationship Id="rId1155" Type="http://schemas.openxmlformats.org/officeDocument/2006/relationships/hyperlink" Target="http://siamchart.com/stock-ichart/SUN/" TargetMode="External"/><Relationship Id="rId1362" Type="http://schemas.openxmlformats.org/officeDocument/2006/relationships/hyperlink" Target="http://siamchart.com/stock-chart/TVD/" TargetMode="External"/><Relationship Id="rId99" Type="http://schemas.openxmlformats.org/officeDocument/2006/relationships/hyperlink" Target="http://siamchart.com/stock-ichart/AQUA/" TargetMode="External"/><Relationship Id="rId164" Type="http://schemas.openxmlformats.org/officeDocument/2006/relationships/hyperlink" Target="http://siamchart.com/stock-chart/BEAUTY/" TargetMode="External"/><Relationship Id="rId371" Type="http://schemas.openxmlformats.org/officeDocument/2006/relationships/hyperlink" Target="http://siamchart.com/stock-ichart/EFORL/" TargetMode="External"/><Relationship Id="rId1015" Type="http://schemas.openxmlformats.org/officeDocument/2006/relationships/hyperlink" Target="http://siamchart.com/stock-ichart/SEAFCO/" TargetMode="External"/><Relationship Id="rId1222" Type="http://schemas.openxmlformats.org/officeDocument/2006/relationships/hyperlink" Target="http://siamchart.com/stock-chart/THANI/" TargetMode="External"/><Relationship Id="rId469" Type="http://schemas.openxmlformats.org/officeDocument/2006/relationships/hyperlink" Target="http://siamchart.com/stock-ichart/GUNKUL/" TargetMode="External"/><Relationship Id="rId676" Type="http://schemas.openxmlformats.org/officeDocument/2006/relationships/hyperlink" Target="http://siamchart.com/stock-chart/MC/" TargetMode="External"/><Relationship Id="rId883" Type="http://schemas.openxmlformats.org/officeDocument/2006/relationships/hyperlink" Target="http://siamchart.com/stock-ichart/PRIN/" TargetMode="External"/><Relationship Id="rId1099" Type="http://schemas.openxmlformats.org/officeDocument/2006/relationships/hyperlink" Target="http://siamchart.com/stock-ichart/SPALI/" TargetMode="External"/><Relationship Id="rId26" Type="http://schemas.openxmlformats.org/officeDocument/2006/relationships/hyperlink" Target="http://siamchart.com/stock-chart/ADB/" TargetMode="External"/><Relationship Id="rId231" Type="http://schemas.openxmlformats.org/officeDocument/2006/relationships/hyperlink" Target="http://siamchart.com/stock-ichart/CCET/" TargetMode="External"/><Relationship Id="rId329" Type="http://schemas.openxmlformats.org/officeDocument/2006/relationships/hyperlink" Target="http://siamchart.com/stock-ichart/D/" TargetMode="External"/><Relationship Id="rId536" Type="http://schemas.openxmlformats.org/officeDocument/2006/relationships/hyperlink" Target="http://siamchart.com/stock-ichart/ITD/" TargetMode="External"/><Relationship Id="rId1166" Type="http://schemas.openxmlformats.org/officeDocument/2006/relationships/hyperlink" Target="http://siamchart.com/stock-chart/SVOA/" TargetMode="External"/><Relationship Id="rId1373" Type="http://schemas.openxmlformats.org/officeDocument/2006/relationships/hyperlink" Target="http://siamchart.com/stock-ichart/TWPC/" TargetMode="External"/><Relationship Id="rId175" Type="http://schemas.openxmlformats.org/officeDocument/2006/relationships/hyperlink" Target="http://siamchart.com/stock-ichart/BGRIM/" TargetMode="External"/><Relationship Id="rId743" Type="http://schemas.openxmlformats.org/officeDocument/2006/relationships/hyperlink" Target="http://siamchart.com/stock-chart/NDR/" TargetMode="External"/><Relationship Id="rId950" Type="http://schemas.openxmlformats.org/officeDocument/2006/relationships/hyperlink" Target="http://siamchart.com/stock-chart/RS/" TargetMode="External"/><Relationship Id="rId1026" Type="http://schemas.openxmlformats.org/officeDocument/2006/relationships/hyperlink" Target="http://siamchart.com/stock-chart/SFLEX/" TargetMode="External"/><Relationship Id="rId382" Type="http://schemas.openxmlformats.org/officeDocument/2006/relationships/hyperlink" Target="http://siamchart.com/stock-chart/ERW/" TargetMode="External"/><Relationship Id="rId603" Type="http://schemas.openxmlformats.org/officeDocument/2006/relationships/hyperlink" Target="http://siamchart.com/stock-ichart/KTB/" TargetMode="External"/><Relationship Id="rId687" Type="http://schemas.openxmlformats.org/officeDocument/2006/relationships/hyperlink" Target="http://siamchart.com/stock-ichart/META/" TargetMode="External"/><Relationship Id="rId810" Type="http://schemas.openxmlformats.org/officeDocument/2006/relationships/hyperlink" Target="http://siamchart.com/stock-chart/PAP/" TargetMode="External"/><Relationship Id="rId908" Type="http://schemas.openxmlformats.org/officeDocument/2006/relationships/hyperlink" Target="http://siamchart.com/stock-chart/PTTGC/" TargetMode="External"/><Relationship Id="rId1233" Type="http://schemas.openxmlformats.org/officeDocument/2006/relationships/hyperlink" Target="http://siamchart.com/stock-ichart/THL/" TargetMode="External"/><Relationship Id="rId1440" Type="http://schemas.openxmlformats.org/officeDocument/2006/relationships/hyperlink" Target="http://siamchart.com/stock-chart/WAVE/" TargetMode="External"/><Relationship Id="rId242" Type="http://schemas.openxmlformats.org/officeDocument/2006/relationships/hyperlink" Target="http://siamchart.com/stock-chart/CGH/" TargetMode="External"/><Relationship Id="rId894" Type="http://schemas.openxmlformats.org/officeDocument/2006/relationships/hyperlink" Target="http://siamchart.com/stock-chart/PSL/" TargetMode="External"/><Relationship Id="rId1177" Type="http://schemas.openxmlformats.org/officeDocument/2006/relationships/hyperlink" Target="http://siamchart.com/stock-ichart/T/" TargetMode="External"/><Relationship Id="rId1300" Type="http://schemas.openxmlformats.org/officeDocument/2006/relationships/hyperlink" Target="http://siamchart.com/stock-chart/TPAC/" TargetMode="External"/><Relationship Id="rId37" Type="http://schemas.openxmlformats.org/officeDocument/2006/relationships/hyperlink" Target="http://siamchart.com/stock-ichart/AFC/" TargetMode="External"/><Relationship Id="rId102" Type="http://schemas.openxmlformats.org/officeDocument/2006/relationships/hyperlink" Target="http://siamchart.com/stock-chart/ARIP/" TargetMode="External"/><Relationship Id="rId547" Type="http://schemas.openxmlformats.org/officeDocument/2006/relationships/hyperlink" Target="http://siamchart.com/stock-chart/JCKH/" TargetMode="External"/><Relationship Id="rId754" Type="http://schemas.openxmlformats.org/officeDocument/2006/relationships/hyperlink" Target="http://siamchart.com/stock-ichart/NEWS/" TargetMode="External"/><Relationship Id="rId961" Type="http://schemas.openxmlformats.org/officeDocument/2006/relationships/hyperlink" Target="http://siamchart.com/stock-chart/S11/" TargetMode="External"/><Relationship Id="rId1384" Type="http://schemas.openxmlformats.org/officeDocument/2006/relationships/hyperlink" Target="http://siamchart.com/stock-chart/UEC/" TargetMode="External"/><Relationship Id="rId90" Type="http://schemas.openxmlformats.org/officeDocument/2006/relationships/hyperlink" Target="http://siamchart.com/stock-chart/APEX/" TargetMode="External"/><Relationship Id="rId186" Type="http://schemas.openxmlformats.org/officeDocument/2006/relationships/hyperlink" Target="http://siamchart.com/stock-chart/BJCHI/" TargetMode="External"/><Relationship Id="rId393" Type="http://schemas.openxmlformats.org/officeDocument/2006/relationships/hyperlink" Target="http://siamchart.com/stock-ichart/EVER/" TargetMode="External"/><Relationship Id="rId407" Type="http://schemas.openxmlformats.org/officeDocument/2006/relationships/hyperlink" Target="http://siamchart.com/stock-ichart/FNS/" TargetMode="External"/><Relationship Id="rId614" Type="http://schemas.openxmlformats.org/officeDocument/2006/relationships/hyperlink" Target="http://siamchart.com/stock-chart/KWC/" TargetMode="External"/><Relationship Id="rId821" Type="http://schemas.openxmlformats.org/officeDocument/2006/relationships/hyperlink" Target="http://siamchart.com/stock-ichart/PDI/" TargetMode="External"/><Relationship Id="rId1037" Type="http://schemas.openxmlformats.org/officeDocument/2006/relationships/hyperlink" Target="http://siamchart.com/stock-chart/SHR/" TargetMode="External"/><Relationship Id="rId1244" Type="http://schemas.openxmlformats.org/officeDocument/2006/relationships/hyperlink" Target="http://siamchart.com/stock-chart/TIPCO/" TargetMode="External"/><Relationship Id="rId1451" Type="http://schemas.openxmlformats.org/officeDocument/2006/relationships/hyperlink" Target="http://siamchart.com/stock-ichart/WIIK/" TargetMode="External"/><Relationship Id="rId253" Type="http://schemas.openxmlformats.org/officeDocument/2006/relationships/hyperlink" Target="http://siamchart.com/stock-ichart/CHO/" TargetMode="External"/><Relationship Id="rId460" Type="http://schemas.openxmlformats.org/officeDocument/2006/relationships/hyperlink" Target="http://siamchart.com/stock-chart/GSC/" TargetMode="External"/><Relationship Id="rId698" Type="http://schemas.openxmlformats.org/officeDocument/2006/relationships/hyperlink" Target="http://siamchart.com/stock-info/MICRO/" TargetMode="External"/><Relationship Id="rId919" Type="http://schemas.openxmlformats.org/officeDocument/2006/relationships/hyperlink" Target="http://siamchart.com/stock-ichart/QTC/" TargetMode="External"/><Relationship Id="rId1090" Type="http://schemas.openxmlformats.org/officeDocument/2006/relationships/hyperlink" Target="http://siamchart.com/stock-chart/SONIC/" TargetMode="External"/><Relationship Id="rId1104" Type="http://schemas.openxmlformats.org/officeDocument/2006/relationships/hyperlink" Target="http://siamchart.com/stock-chart/SPG/" TargetMode="External"/><Relationship Id="rId1311" Type="http://schemas.openxmlformats.org/officeDocument/2006/relationships/hyperlink" Target="http://siamchart.com/stock-ichart/TPIPP/" TargetMode="External"/><Relationship Id="rId48" Type="http://schemas.openxmlformats.org/officeDocument/2006/relationships/hyperlink" Target="http://siamchart.com/stock-chart/AIRA/" TargetMode="External"/><Relationship Id="rId113" Type="http://schemas.openxmlformats.org/officeDocument/2006/relationships/hyperlink" Target="http://siamchart.com/stock-ichart/ASIA/" TargetMode="External"/><Relationship Id="rId320" Type="http://schemas.openxmlformats.org/officeDocument/2006/relationships/hyperlink" Target="http://siamchart.com/stock-chart/CSR/" TargetMode="External"/><Relationship Id="rId558" Type="http://schemas.openxmlformats.org/officeDocument/2006/relationships/hyperlink" Target="http://siamchart.com/stock-ichart/JSP/" TargetMode="External"/><Relationship Id="rId765" Type="http://schemas.openxmlformats.org/officeDocument/2006/relationships/hyperlink" Target="http://siamchart.com/stock-chart/NNCL/" TargetMode="External"/><Relationship Id="rId972" Type="http://schemas.openxmlformats.org/officeDocument/2006/relationships/hyperlink" Target="http://siamchart.com/stock-ichart/SAMART/" TargetMode="External"/><Relationship Id="rId1188" Type="http://schemas.openxmlformats.org/officeDocument/2006/relationships/hyperlink" Target="http://siamchart.com/stock-chart/TBSP/" TargetMode="External"/><Relationship Id="rId1395" Type="http://schemas.openxmlformats.org/officeDocument/2006/relationships/hyperlink" Target="http://siamchart.com/stock-ichart/UOBKH/" TargetMode="External"/><Relationship Id="rId1409" Type="http://schemas.openxmlformats.org/officeDocument/2006/relationships/hyperlink" Target="http://siamchart.com/stock-ichart/UTP/" TargetMode="External"/><Relationship Id="rId197" Type="http://schemas.openxmlformats.org/officeDocument/2006/relationships/hyperlink" Target="http://siamchart.com/stock-ichart/BLISS/" TargetMode="External"/><Relationship Id="rId418" Type="http://schemas.openxmlformats.org/officeDocument/2006/relationships/hyperlink" Target="http://siamchart.com/stock-chart/FTE/" TargetMode="External"/><Relationship Id="rId625" Type="http://schemas.openxmlformats.org/officeDocument/2006/relationships/hyperlink" Target="http://siamchart.com/stock-ichart/LALIN/" TargetMode="External"/><Relationship Id="rId832" Type="http://schemas.openxmlformats.org/officeDocument/2006/relationships/hyperlink" Target="http://siamchart.com/stock-chart/PHOL/" TargetMode="External"/><Relationship Id="rId1048" Type="http://schemas.openxmlformats.org/officeDocument/2006/relationships/hyperlink" Target="http://siamchart.com/stock-chart/SIRI/" TargetMode="External"/><Relationship Id="rId1255" Type="http://schemas.openxmlformats.org/officeDocument/2006/relationships/hyperlink" Target="http://siamchart.com/stock-ichart/TKN/" TargetMode="External"/><Relationship Id="rId1462" Type="http://schemas.openxmlformats.org/officeDocument/2006/relationships/hyperlink" Target="http://siamchart.com/stock-chart/WR/" TargetMode="External"/><Relationship Id="rId264" Type="http://schemas.openxmlformats.org/officeDocument/2006/relationships/hyperlink" Target="http://siamchart.com/stock-chart/CITY/" TargetMode="External"/><Relationship Id="rId471" Type="http://schemas.openxmlformats.org/officeDocument/2006/relationships/hyperlink" Target="http://siamchart.com/stock-ichart/GYT/" TargetMode="External"/><Relationship Id="rId1115" Type="http://schemas.openxmlformats.org/officeDocument/2006/relationships/hyperlink" Target="http://siamchart.com/stock-ichart/SR/" TargetMode="External"/><Relationship Id="rId1322" Type="http://schemas.openxmlformats.org/officeDocument/2006/relationships/hyperlink" Target="http://siamchart.com/stock-chart/TR/" TargetMode="External"/><Relationship Id="rId59" Type="http://schemas.openxmlformats.org/officeDocument/2006/relationships/hyperlink" Target="http://siamchart.com/stock-ichart/AKR/" TargetMode="External"/><Relationship Id="rId124" Type="http://schemas.openxmlformats.org/officeDocument/2006/relationships/hyperlink" Target="http://siamchart.com/stock-chart/ATP30/" TargetMode="External"/><Relationship Id="rId569" Type="http://schemas.openxmlformats.org/officeDocument/2006/relationships/hyperlink" Target="http://siamchart.com/stock-chart/KAMART/" TargetMode="External"/><Relationship Id="rId776" Type="http://schemas.openxmlformats.org/officeDocument/2006/relationships/hyperlink" Target="http://siamchart.com/stock-chart/NSI/" TargetMode="External"/><Relationship Id="rId983" Type="http://schemas.openxmlformats.org/officeDocument/2006/relationships/hyperlink" Target="http://siamchart.com/stock-chart/SAUCE/" TargetMode="External"/><Relationship Id="rId1199" Type="http://schemas.openxmlformats.org/officeDocument/2006/relationships/hyperlink" Target="http://siamchart.com/stock-ichart/TCJ/" TargetMode="External"/><Relationship Id="rId331" Type="http://schemas.openxmlformats.org/officeDocument/2006/relationships/hyperlink" Target="http://siamchart.com/stock-ichart/DCC/" TargetMode="External"/><Relationship Id="rId429" Type="http://schemas.openxmlformats.org/officeDocument/2006/relationships/hyperlink" Target="http://siamchart.com/stock-ichart/GEL/" TargetMode="External"/><Relationship Id="rId636" Type="http://schemas.openxmlformats.org/officeDocument/2006/relationships/hyperlink" Target="http://siamchart.com/stock-chart/LHK/" TargetMode="External"/><Relationship Id="rId1059" Type="http://schemas.openxmlformats.org/officeDocument/2006/relationships/hyperlink" Target="http://siamchart.com/stock-chart/SKE/" TargetMode="External"/><Relationship Id="rId1266" Type="http://schemas.openxmlformats.org/officeDocument/2006/relationships/hyperlink" Target="http://siamchart.com/stock-chart/TMD/" TargetMode="External"/><Relationship Id="rId1473" Type="http://schemas.openxmlformats.org/officeDocument/2006/relationships/hyperlink" Target="http://siamchart.com/stock-ichart/ZEN/" TargetMode="External"/><Relationship Id="rId843" Type="http://schemas.openxmlformats.org/officeDocument/2006/relationships/hyperlink" Target="http://siamchart.com/stock-ichart/PL/" TargetMode="External"/><Relationship Id="rId1126" Type="http://schemas.openxmlformats.org/officeDocument/2006/relationships/hyperlink" Target="http://siamchart.com/stock-chart/SSSC/" TargetMode="External"/><Relationship Id="rId275" Type="http://schemas.openxmlformats.org/officeDocument/2006/relationships/hyperlink" Target="http://siamchart.com/stock-ichart/CMC/" TargetMode="External"/><Relationship Id="rId482" Type="http://schemas.openxmlformats.org/officeDocument/2006/relationships/hyperlink" Target="http://siamchart.com/stock-chart/HTC/" TargetMode="External"/><Relationship Id="rId703" Type="http://schemas.openxmlformats.org/officeDocument/2006/relationships/hyperlink" Target="http://siamchart.com/stock-chart/MINT/" TargetMode="External"/><Relationship Id="rId910" Type="http://schemas.openxmlformats.org/officeDocument/2006/relationships/hyperlink" Target="http://siamchart.com/stock-chart/PYLON/" TargetMode="External"/><Relationship Id="rId1333" Type="http://schemas.openxmlformats.org/officeDocument/2006/relationships/hyperlink" Target="http://siamchart.com/stock-ichart/TRUBB/" TargetMode="External"/><Relationship Id="rId135" Type="http://schemas.openxmlformats.org/officeDocument/2006/relationships/hyperlink" Target="http://siamchart.com/stock-ichart/B/" TargetMode="External"/><Relationship Id="rId342" Type="http://schemas.openxmlformats.org/officeDocument/2006/relationships/hyperlink" Target="http://siamchart.com/stock-chart/DIMET/" TargetMode="External"/><Relationship Id="rId787" Type="http://schemas.openxmlformats.org/officeDocument/2006/relationships/hyperlink" Target="http://siamchart.com/stock-ichart/NYT/" TargetMode="External"/><Relationship Id="rId994" Type="http://schemas.openxmlformats.org/officeDocument/2006/relationships/hyperlink" Target="http://siamchart.com/stock-ichart/SCC/" TargetMode="External"/><Relationship Id="rId1400" Type="http://schemas.openxmlformats.org/officeDocument/2006/relationships/hyperlink" Target="http://siamchart.com/stock-chart/UPF/" TargetMode="External"/><Relationship Id="rId202" Type="http://schemas.openxmlformats.org/officeDocument/2006/relationships/hyperlink" Target="http://siamchart.com/stock-chart/BPP/" TargetMode="External"/><Relationship Id="rId647" Type="http://schemas.openxmlformats.org/officeDocument/2006/relationships/hyperlink" Target="http://siamchart.com/stock-ichart/LRH/" TargetMode="External"/><Relationship Id="rId854" Type="http://schemas.openxmlformats.org/officeDocument/2006/relationships/hyperlink" Target="http://siamchart.com/stock-chart/PMTA/" TargetMode="External"/><Relationship Id="rId1277" Type="http://schemas.openxmlformats.org/officeDocument/2006/relationships/hyperlink" Target="http://siamchart.com/stock-ichart/TNDT/" TargetMode="External"/><Relationship Id="rId286" Type="http://schemas.openxmlformats.org/officeDocument/2006/relationships/hyperlink" Target="http://siamchart.com/stock-chart/COM7/" TargetMode="External"/><Relationship Id="rId493" Type="http://schemas.openxmlformats.org/officeDocument/2006/relationships/hyperlink" Target="http://siamchart.com/stock-ichart/ICHI/" TargetMode="External"/><Relationship Id="rId507" Type="http://schemas.openxmlformats.org/officeDocument/2006/relationships/hyperlink" Target="http://siamchart.com/stock-chart/ILINK/" TargetMode="External"/><Relationship Id="rId714" Type="http://schemas.openxmlformats.org/officeDocument/2006/relationships/hyperlink" Target="http://siamchart.com/stock-ichart/MM/" TargetMode="External"/><Relationship Id="rId921" Type="http://schemas.openxmlformats.org/officeDocument/2006/relationships/hyperlink" Target="http://siamchart.com/stock-ichart/RAM/" TargetMode="External"/><Relationship Id="rId1137" Type="http://schemas.openxmlformats.org/officeDocument/2006/relationships/hyperlink" Target="http://siamchart.com/stock-ichart/STARK/" TargetMode="External"/><Relationship Id="rId1344" Type="http://schemas.openxmlformats.org/officeDocument/2006/relationships/hyperlink" Target="http://siamchart.com/stock-chart/TSR/" TargetMode="External"/><Relationship Id="rId50" Type="http://schemas.openxmlformats.org/officeDocument/2006/relationships/hyperlink" Target="http://siamchart.com/stock-chart/AIT/" TargetMode="External"/><Relationship Id="rId146" Type="http://schemas.openxmlformats.org/officeDocument/2006/relationships/hyperlink" Target="http://siamchart.com/stock-chart/BAT-3K/" TargetMode="External"/><Relationship Id="rId353" Type="http://schemas.openxmlformats.org/officeDocument/2006/relationships/hyperlink" Target="http://siamchart.com/stock-ichart/DTC/" TargetMode="External"/><Relationship Id="rId560" Type="http://schemas.openxmlformats.org/officeDocument/2006/relationships/hyperlink" Target="http://siamchart.com/stock-ichart/JTS/" TargetMode="External"/><Relationship Id="rId798" Type="http://schemas.openxmlformats.org/officeDocument/2006/relationships/hyperlink" Target="http://siamchart.com/stock-chart/ORI/" TargetMode="External"/><Relationship Id="rId1190" Type="http://schemas.openxmlformats.org/officeDocument/2006/relationships/hyperlink" Target="http://siamchart.com/stock-chart/TC/" TargetMode="External"/><Relationship Id="rId1204" Type="http://schemas.openxmlformats.org/officeDocument/2006/relationships/hyperlink" Target="http://siamchart.com/stock-chart/TEAM/" TargetMode="External"/><Relationship Id="rId1411" Type="http://schemas.openxmlformats.org/officeDocument/2006/relationships/hyperlink" Target="http://siamchart.com/stock-ichart/UV/" TargetMode="External"/><Relationship Id="rId213" Type="http://schemas.openxmlformats.org/officeDocument/2006/relationships/hyperlink" Target="http://siamchart.com/stock-ichart/BSBM/" TargetMode="External"/><Relationship Id="rId420" Type="http://schemas.openxmlformats.org/officeDocument/2006/relationships/hyperlink" Target="http://siamchart.com/stock-chart/FVC/" TargetMode="External"/><Relationship Id="rId658" Type="http://schemas.openxmlformats.org/officeDocument/2006/relationships/hyperlink" Target="http://siamchart.com/stock-chart/MAKRO/" TargetMode="External"/><Relationship Id="rId865" Type="http://schemas.openxmlformats.org/officeDocument/2006/relationships/hyperlink" Target="http://siamchart.com/stock-ichart/PPP/" TargetMode="External"/><Relationship Id="rId1050" Type="http://schemas.openxmlformats.org/officeDocument/2006/relationships/hyperlink" Target="http://siamchart.com/stock-chart/SIS/" TargetMode="External"/><Relationship Id="rId1288" Type="http://schemas.openxmlformats.org/officeDocument/2006/relationships/hyperlink" Target="http://siamchart.com/stock-chart/TNR/" TargetMode="External"/><Relationship Id="rId297" Type="http://schemas.openxmlformats.org/officeDocument/2006/relationships/hyperlink" Target="http://siamchart.com/stock-ichart/CPH/" TargetMode="External"/><Relationship Id="rId518" Type="http://schemas.openxmlformats.org/officeDocument/2006/relationships/hyperlink" Target="http://siamchart.com/stock-ichart/INOX/" TargetMode="External"/><Relationship Id="rId725" Type="http://schemas.openxmlformats.org/officeDocument/2006/relationships/hyperlink" Target="http://siamchart.com/stock-chart/MPIC/" TargetMode="External"/><Relationship Id="rId932" Type="http://schemas.openxmlformats.org/officeDocument/2006/relationships/hyperlink" Target="http://siamchart.com/stock-chart/RICHY/" TargetMode="External"/><Relationship Id="rId1148" Type="http://schemas.openxmlformats.org/officeDocument/2006/relationships/hyperlink" Target="http://siamchart.com/stock-chart/STI/" TargetMode="External"/><Relationship Id="rId1355" Type="http://schemas.openxmlformats.org/officeDocument/2006/relationships/hyperlink" Target="http://siamchart.com/stock-ichart/TTI/" TargetMode="External"/><Relationship Id="rId157" Type="http://schemas.openxmlformats.org/officeDocument/2006/relationships/hyperlink" Target="http://siamchart.com/stock-ichart/BCP/" TargetMode="External"/><Relationship Id="rId364" Type="http://schemas.openxmlformats.org/officeDocument/2006/relationships/hyperlink" Target="http://siamchart.com/stock-chart/ECF/" TargetMode="External"/><Relationship Id="rId1008" Type="http://schemas.openxmlformats.org/officeDocument/2006/relationships/hyperlink" Target="http://siamchart.com/stock-chart/SDC/" TargetMode="External"/><Relationship Id="rId1215" Type="http://schemas.openxmlformats.org/officeDocument/2006/relationships/hyperlink" Target="http://siamchart.com/stock-ichart/TGPRO/" TargetMode="External"/><Relationship Id="rId1422" Type="http://schemas.openxmlformats.org/officeDocument/2006/relationships/hyperlink" Target="http://siamchart.com/stock-chart/VIBHA/" TargetMode="External"/><Relationship Id="rId61" Type="http://schemas.openxmlformats.org/officeDocument/2006/relationships/hyperlink" Target="http://siamchart.com/stock-ichart/ALL/" TargetMode="External"/><Relationship Id="rId571" Type="http://schemas.openxmlformats.org/officeDocument/2006/relationships/hyperlink" Target="http://siamchart.com/stock-chart/KASET/" TargetMode="External"/><Relationship Id="rId669" Type="http://schemas.openxmlformats.org/officeDocument/2006/relationships/hyperlink" Target="http://siamchart.com/stock-ichart/MAX/" TargetMode="External"/><Relationship Id="rId876" Type="http://schemas.openxmlformats.org/officeDocument/2006/relationships/hyperlink" Target="http://siamchart.com/stock-chart/PRECHA/" TargetMode="External"/><Relationship Id="rId1299" Type="http://schemas.openxmlformats.org/officeDocument/2006/relationships/hyperlink" Target="http://siamchart.com/stock-ichart/TPA/" TargetMode="External"/><Relationship Id="rId19" Type="http://schemas.openxmlformats.org/officeDocument/2006/relationships/hyperlink" Target="http://siamchart.com/stock-ichart/ACAP/" TargetMode="External"/><Relationship Id="rId224" Type="http://schemas.openxmlformats.org/officeDocument/2006/relationships/hyperlink" Target="http://siamchart.com/stock-chart/BWG/" TargetMode="External"/><Relationship Id="rId431" Type="http://schemas.openxmlformats.org/officeDocument/2006/relationships/hyperlink" Target="http://siamchart.com/stock-ichart/GENCO/" TargetMode="External"/><Relationship Id="rId529" Type="http://schemas.openxmlformats.org/officeDocument/2006/relationships/hyperlink" Target="http://siamchart.com/stock-chart/IRCP/" TargetMode="External"/><Relationship Id="rId736" Type="http://schemas.openxmlformats.org/officeDocument/2006/relationships/hyperlink" Target="http://siamchart.com/stock-ichart/NBC/" TargetMode="External"/><Relationship Id="rId1061" Type="http://schemas.openxmlformats.org/officeDocument/2006/relationships/hyperlink" Target="http://siamchart.com/stock-chart/SKN/" TargetMode="External"/><Relationship Id="rId1159" Type="http://schemas.openxmlformats.org/officeDocument/2006/relationships/hyperlink" Target="http://siamchart.com/stock-ichart/SUSCO/" TargetMode="External"/><Relationship Id="rId1366" Type="http://schemas.openxmlformats.org/officeDocument/2006/relationships/hyperlink" Target="http://siamchart.com/stock-chart/TVO/" TargetMode="External"/><Relationship Id="rId168" Type="http://schemas.openxmlformats.org/officeDocument/2006/relationships/hyperlink" Target="http://siamchart.com/stock-chart/BEM/" TargetMode="External"/><Relationship Id="rId943" Type="http://schemas.openxmlformats.org/officeDocument/2006/relationships/hyperlink" Target="http://siamchart.com/stock-ichart/ROJNA/" TargetMode="External"/><Relationship Id="rId1019" Type="http://schemas.openxmlformats.org/officeDocument/2006/relationships/hyperlink" Target="http://siamchart.com/stock-ichart/SEG/" TargetMode="External"/><Relationship Id="rId72" Type="http://schemas.openxmlformats.org/officeDocument/2006/relationships/hyperlink" Target="http://siamchart.com/stock-chart/AMARIN/" TargetMode="External"/><Relationship Id="rId375" Type="http://schemas.openxmlformats.org/officeDocument/2006/relationships/hyperlink" Target="http://siamchart.com/stock-ichart/EKH/" TargetMode="External"/><Relationship Id="rId582" Type="http://schemas.openxmlformats.org/officeDocument/2006/relationships/hyperlink" Target="http://siamchart.com/stock-ichart/KCE/" TargetMode="External"/><Relationship Id="rId803" Type="http://schemas.openxmlformats.org/officeDocument/2006/relationships/hyperlink" Target="http://siamchart.com/stock-ichart/OTO/" TargetMode="External"/><Relationship Id="rId1226" Type="http://schemas.openxmlformats.org/officeDocument/2006/relationships/hyperlink" Target="http://siamchart.com/stock-chart/THE/" TargetMode="External"/><Relationship Id="rId1433" Type="http://schemas.openxmlformats.org/officeDocument/2006/relationships/hyperlink" Target="http://siamchart.com/stock-ichart/VPO/" TargetMode="External"/><Relationship Id="rId3" Type="http://schemas.openxmlformats.org/officeDocument/2006/relationships/hyperlink" Target="http://siamchart.com/stock-chart/3K-BAT/" TargetMode="External"/><Relationship Id="rId235" Type="http://schemas.openxmlformats.org/officeDocument/2006/relationships/hyperlink" Target="http://siamchart.com/stock-ichart/CEN/" TargetMode="External"/><Relationship Id="rId442" Type="http://schemas.openxmlformats.org/officeDocument/2006/relationships/hyperlink" Target="http://siamchart.com/stock-chart/GLAND/" TargetMode="External"/><Relationship Id="rId887" Type="http://schemas.openxmlformats.org/officeDocument/2006/relationships/hyperlink" Target="http://siamchart.com/stock-ichart/PRM/" TargetMode="External"/><Relationship Id="rId1072" Type="http://schemas.openxmlformats.org/officeDocument/2006/relationships/hyperlink" Target="http://siamchart.com/stock-ichart/SMART/" TargetMode="External"/><Relationship Id="rId302" Type="http://schemas.openxmlformats.org/officeDocument/2006/relationships/hyperlink" Target="http://siamchart.com/stock-chart/CPN/" TargetMode="External"/><Relationship Id="rId747" Type="http://schemas.openxmlformats.org/officeDocument/2006/relationships/hyperlink" Target="http://siamchart.com/stock-chart/NER/" TargetMode="External"/><Relationship Id="rId954" Type="http://schemas.openxmlformats.org/officeDocument/2006/relationships/hyperlink" Target="http://siamchart.com/stock-chart/RWI/" TargetMode="External"/><Relationship Id="rId1377" Type="http://schemas.openxmlformats.org/officeDocument/2006/relationships/hyperlink" Target="http://siamchart.com/stock-ichart/TYCN/" TargetMode="External"/><Relationship Id="rId83" Type="http://schemas.openxmlformats.org/officeDocument/2006/relationships/hyperlink" Target="http://siamchart.com/stock-ichart/AOT/" TargetMode="External"/><Relationship Id="rId179" Type="http://schemas.openxmlformats.org/officeDocument/2006/relationships/hyperlink" Target="http://siamchart.com/stock-ichart/BH/" TargetMode="External"/><Relationship Id="rId386" Type="http://schemas.openxmlformats.org/officeDocument/2006/relationships/hyperlink" Target="http://siamchart.com/stock-chart/ESTAR/" TargetMode="External"/><Relationship Id="rId593" Type="http://schemas.openxmlformats.org/officeDocument/2006/relationships/hyperlink" Target="http://siamchart.com/stock-info/KK/" TargetMode="External"/><Relationship Id="rId607" Type="http://schemas.openxmlformats.org/officeDocument/2006/relationships/hyperlink" Target="http://siamchart.com/stock-ichart/KTECH/" TargetMode="External"/><Relationship Id="rId814" Type="http://schemas.openxmlformats.org/officeDocument/2006/relationships/hyperlink" Target="http://siamchart.com/stock-chart/PB/" TargetMode="External"/><Relationship Id="rId1237" Type="http://schemas.openxmlformats.org/officeDocument/2006/relationships/hyperlink" Target="http://siamchart.com/stock-ichart/THRE/" TargetMode="External"/><Relationship Id="rId1444" Type="http://schemas.openxmlformats.org/officeDocument/2006/relationships/hyperlink" Target="http://siamchart.com/stock-chart/WHA/" TargetMode="External"/><Relationship Id="rId246" Type="http://schemas.openxmlformats.org/officeDocument/2006/relationships/hyperlink" Target="http://siamchart.com/stock-chart/CHAYO/" TargetMode="External"/><Relationship Id="rId453" Type="http://schemas.openxmlformats.org/officeDocument/2006/relationships/hyperlink" Target="http://siamchart.com/stock-ichart/GPSC/" TargetMode="External"/><Relationship Id="rId660" Type="http://schemas.openxmlformats.org/officeDocument/2006/relationships/hyperlink" Target="http://siamchart.com/stock-chart/MALEE/" TargetMode="External"/><Relationship Id="rId898" Type="http://schemas.openxmlformats.org/officeDocument/2006/relationships/hyperlink" Target="http://siamchart.com/stock-chart/PT/" TargetMode="External"/><Relationship Id="rId1083" Type="http://schemas.openxmlformats.org/officeDocument/2006/relationships/hyperlink" Target="http://siamchart.com/stock-chart/SNP/" TargetMode="External"/><Relationship Id="rId1290" Type="http://schemas.openxmlformats.org/officeDocument/2006/relationships/hyperlink" Target="http://siamchart.com/stock-chart/TOA/" TargetMode="External"/><Relationship Id="rId1304" Type="http://schemas.openxmlformats.org/officeDocument/2006/relationships/hyperlink" Target="http://siamchart.com/stock-chart/TPCH/" TargetMode="External"/><Relationship Id="rId106" Type="http://schemas.openxmlformats.org/officeDocument/2006/relationships/hyperlink" Target="http://siamchart.com/stock-chart/AS/" TargetMode="External"/><Relationship Id="rId313" Type="http://schemas.openxmlformats.org/officeDocument/2006/relationships/hyperlink" Target="http://siamchart.com/stock-ichart/CRC/" TargetMode="External"/><Relationship Id="rId758" Type="http://schemas.openxmlformats.org/officeDocument/2006/relationships/hyperlink" Target="http://siamchart.com/stock-ichart/NFC/" TargetMode="External"/><Relationship Id="rId965" Type="http://schemas.openxmlformats.org/officeDocument/2006/relationships/hyperlink" Target="http://siamchart.com/stock-chart/SABINA/" TargetMode="External"/><Relationship Id="rId1150" Type="http://schemas.openxmlformats.org/officeDocument/2006/relationships/hyperlink" Target="http://siamchart.com/stock-chart/STPI/" TargetMode="External"/><Relationship Id="rId1388" Type="http://schemas.openxmlformats.org/officeDocument/2006/relationships/hyperlink" Target="http://siamchart.com/stock-chart/UMI/" TargetMode="External"/><Relationship Id="rId10" Type="http://schemas.openxmlformats.org/officeDocument/2006/relationships/hyperlink" Target="http://siamchart.com/stock-chart/A5/" TargetMode="External"/><Relationship Id="rId94" Type="http://schemas.openxmlformats.org/officeDocument/2006/relationships/hyperlink" Target="http://siamchart.com/stock-chart/APURE/" TargetMode="External"/><Relationship Id="rId397" Type="http://schemas.openxmlformats.org/officeDocument/2006/relationships/hyperlink" Target="http://siamchart.com/stock-ichart/FANCY/" TargetMode="External"/><Relationship Id="rId520" Type="http://schemas.openxmlformats.org/officeDocument/2006/relationships/hyperlink" Target="http://siamchart.com/stock-ichart/INSET/" TargetMode="External"/><Relationship Id="rId618" Type="http://schemas.openxmlformats.org/officeDocument/2006/relationships/hyperlink" Target="http://siamchart.com/stock-chart/KWM/" TargetMode="External"/><Relationship Id="rId825" Type="http://schemas.openxmlformats.org/officeDocument/2006/relationships/hyperlink" Target="http://siamchart.com/stock-ichart/PE/" TargetMode="External"/><Relationship Id="rId1248" Type="http://schemas.openxmlformats.org/officeDocument/2006/relationships/hyperlink" Target="http://siamchart.com/stock-chart/TITLE/" TargetMode="External"/><Relationship Id="rId1455" Type="http://schemas.openxmlformats.org/officeDocument/2006/relationships/hyperlink" Target="http://siamchart.com/stock-ichart/WINNER/" TargetMode="External"/><Relationship Id="rId257" Type="http://schemas.openxmlformats.org/officeDocument/2006/relationships/hyperlink" Target="http://siamchart.com/stock-ichart/CHOW/" TargetMode="External"/><Relationship Id="rId464" Type="http://schemas.openxmlformats.org/officeDocument/2006/relationships/hyperlink" Target="http://siamchart.com/stock-chart/GTB/" TargetMode="External"/><Relationship Id="rId1010" Type="http://schemas.openxmlformats.org/officeDocument/2006/relationships/hyperlink" Target="http://siamchart.com/stock-chart/SE/" TargetMode="External"/><Relationship Id="rId1094" Type="http://schemas.openxmlformats.org/officeDocument/2006/relationships/hyperlink" Target="http://siamchart.com/stock-chart/SPA/" TargetMode="External"/><Relationship Id="rId1108" Type="http://schemas.openxmlformats.org/officeDocument/2006/relationships/hyperlink" Target="http://siamchart.com/stock-chart/SPRC/" TargetMode="External"/><Relationship Id="rId1315" Type="http://schemas.openxmlformats.org/officeDocument/2006/relationships/hyperlink" Target="http://siamchart.com/stock-ichart/TPOLY/" TargetMode="External"/><Relationship Id="rId117" Type="http://schemas.openxmlformats.org/officeDocument/2006/relationships/hyperlink" Target="http://siamchart.com/stock-ichart/ASIMAR/" TargetMode="External"/><Relationship Id="rId671" Type="http://schemas.openxmlformats.org/officeDocument/2006/relationships/hyperlink" Target="http://siamchart.com/stock-ichart/MBAX/" TargetMode="External"/><Relationship Id="rId769" Type="http://schemas.openxmlformats.org/officeDocument/2006/relationships/hyperlink" Target="http://siamchart.com/stock-chart/NOK/" TargetMode="External"/><Relationship Id="rId976" Type="http://schemas.openxmlformats.org/officeDocument/2006/relationships/hyperlink" Target="http://siamchart.com/stock-ichart/SAMTEL/" TargetMode="External"/><Relationship Id="rId1399" Type="http://schemas.openxmlformats.org/officeDocument/2006/relationships/hyperlink" Target="http://siamchart.com/stock-ichart/UPA/" TargetMode="External"/><Relationship Id="rId324" Type="http://schemas.openxmlformats.org/officeDocument/2006/relationships/hyperlink" Target="http://siamchart.com/stock-chart/CTW/" TargetMode="External"/><Relationship Id="rId531" Type="http://schemas.openxmlformats.org/officeDocument/2006/relationships/hyperlink" Target="http://siamchart.com/stock-chart/IRPC/" TargetMode="External"/><Relationship Id="rId629" Type="http://schemas.openxmlformats.org/officeDocument/2006/relationships/hyperlink" Target="http://siamchart.com/stock-ichart/LDC/" TargetMode="External"/><Relationship Id="rId1161" Type="http://schemas.openxmlformats.org/officeDocument/2006/relationships/hyperlink" Target="http://siamchart.com/stock-ichart/SUTHA/" TargetMode="External"/><Relationship Id="rId1259" Type="http://schemas.openxmlformats.org/officeDocument/2006/relationships/hyperlink" Target="http://siamchart.com/stock-ichart/TKT/" TargetMode="External"/><Relationship Id="rId1466" Type="http://schemas.openxmlformats.org/officeDocument/2006/relationships/hyperlink" Target="http://siamchart.com/stock-chart/YCI/" TargetMode="External"/><Relationship Id="rId836" Type="http://schemas.openxmlformats.org/officeDocument/2006/relationships/hyperlink" Target="http://siamchart.com/stock-chart/PIMO/" TargetMode="External"/><Relationship Id="rId1021" Type="http://schemas.openxmlformats.org/officeDocument/2006/relationships/hyperlink" Target="http://siamchart.com/stock-ichart/SELIC/" TargetMode="External"/><Relationship Id="rId1119" Type="http://schemas.openxmlformats.org/officeDocument/2006/relationships/hyperlink" Target="http://siamchart.com/stock-ichart/SSC/" TargetMode="External"/><Relationship Id="rId903" Type="http://schemas.openxmlformats.org/officeDocument/2006/relationships/hyperlink" Target="http://siamchart.com/stock-ichart/PTL/" TargetMode="External"/><Relationship Id="rId1326" Type="http://schemas.openxmlformats.org/officeDocument/2006/relationships/hyperlink" Target="http://siamchart.com/stock-chart/TRITN/" TargetMode="External"/><Relationship Id="rId32" Type="http://schemas.openxmlformats.org/officeDocument/2006/relationships/hyperlink" Target="http://siamchart.com/stock-chart/AEONTS/" TargetMode="External"/><Relationship Id="rId181" Type="http://schemas.openxmlformats.org/officeDocument/2006/relationships/hyperlink" Target="http://siamchart.com/stock-ichart/BIG/" TargetMode="External"/><Relationship Id="rId279" Type="http://schemas.openxmlformats.org/officeDocument/2006/relationships/hyperlink" Target="http://siamchart.com/stock-ichart/CMR/" TargetMode="External"/><Relationship Id="rId486" Type="http://schemas.openxmlformats.org/officeDocument/2006/relationships/hyperlink" Target="http://siamchart.com/stock-chart/HUMAN/" TargetMode="External"/><Relationship Id="rId693" Type="http://schemas.openxmlformats.org/officeDocument/2006/relationships/hyperlink" Target="http://siamchart.com/stock-ichart/MFEC/" TargetMode="External"/><Relationship Id="rId139" Type="http://schemas.openxmlformats.org/officeDocument/2006/relationships/hyperlink" Target="http://siamchart.com/stock-ichart/BA/" TargetMode="External"/><Relationship Id="rId346" Type="http://schemas.openxmlformats.org/officeDocument/2006/relationships/hyperlink" Target="http://siamchart.com/stock-chart/DOHOME/" TargetMode="External"/><Relationship Id="rId553" Type="http://schemas.openxmlformats.org/officeDocument/2006/relationships/hyperlink" Target="http://siamchart.com/stock-chart/JMART/" TargetMode="External"/><Relationship Id="rId760" Type="http://schemas.openxmlformats.org/officeDocument/2006/relationships/hyperlink" Target="http://siamchart.com/stock-ichart/NINE/" TargetMode="External"/><Relationship Id="rId998" Type="http://schemas.openxmlformats.org/officeDocument/2006/relationships/hyperlink" Target="http://siamchart.com/stock-ichart/SCG/" TargetMode="External"/><Relationship Id="rId1183" Type="http://schemas.openxmlformats.org/officeDocument/2006/relationships/hyperlink" Target="http://siamchart.com/stock-ichart/TAKUNI/" TargetMode="External"/><Relationship Id="rId1390" Type="http://schemas.openxmlformats.org/officeDocument/2006/relationships/hyperlink" Target="http://siamchart.com/stock-chart/UMS/" TargetMode="External"/><Relationship Id="rId206" Type="http://schemas.openxmlformats.org/officeDocument/2006/relationships/hyperlink" Target="http://siamchart.com/stock-chart/BROCK/" TargetMode="External"/><Relationship Id="rId413" Type="http://schemas.openxmlformats.org/officeDocument/2006/relationships/hyperlink" Target="http://siamchart.com/stock-ichart/FPT/" TargetMode="External"/><Relationship Id="rId858" Type="http://schemas.openxmlformats.org/officeDocument/2006/relationships/hyperlink" Target="http://siamchart.com/stock-chart/PORT/" TargetMode="External"/><Relationship Id="rId1043" Type="http://schemas.openxmlformats.org/officeDocument/2006/relationships/hyperlink" Target="http://siamchart.com/stock-info/SICT/" TargetMode="External"/><Relationship Id="rId620" Type="http://schemas.openxmlformats.org/officeDocument/2006/relationships/hyperlink" Target="http://siamchart.com/stock-chart/KYE/" TargetMode="External"/><Relationship Id="rId718" Type="http://schemas.openxmlformats.org/officeDocument/2006/relationships/hyperlink" Target="http://siamchart.com/stock-ichart/MONO/" TargetMode="External"/><Relationship Id="rId925" Type="http://schemas.openxmlformats.org/officeDocument/2006/relationships/hyperlink" Target="http://siamchart.com/stock-ichart/RBF/" TargetMode="External"/><Relationship Id="rId1250" Type="http://schemas.openxmlformats.org/officeDocument/2006/relationships/hyperlink" Target="http://siamchart.com/stock-chart/TIW/" TargetMode="External"/><Relationship Id="rId1348" Type="http://schemas.openxmlformats.org/officeDocument/2006/relationships/hyperlink" Target="http://siamchart.com/stock-chart/TSTH/" TargetMode="External"/><Relationship Id="rId1110" Type="http://schemas.openxmlformats.org/officeDocument/2006/relationships/hyperlink" Target="http://siamchart.com/stock-chart/SPVI/" TargetMode="External"/><Relationship Id="rId1208" Type="http://schemas.openxmlformats.org/officeDocument/2006/relationships/hyperlink" Target="http://siamchart.com/stock-chart/TFG/" TargetMode="External"/><Relationship Id="rId1415" Type="http://schemas.openxmlformats.org/officeDocument/2006/relationships/hyperlink" Target="http://siamchart.com/stock-ichart/UWC/" TargetMode="External"/><Relationship Id="rId54" Type="http://schemas.openxmlformats.org/officeDocument/2006/relationships/hyperlink" Target="http://siamchart.com/stock-chart/AJA/" TargetMode="External"/><Relationship Id="rId270" Type="http://schemas.openxmlformats.org/officeDocument/2006/relationships/hyperlink" Target="http://siamchart.com/stock-chart/CM/" TargetMode="External"/><Relationship Id="rId130" Type="http://schemas.openxmlformats.org/officeDocument/2006/relationships/hyperlink" Target="http://siamchart.com/stock-chart/AWC/" TargetMode="External"/><Relationship Id="rId368" Type="http://schemas.openxmlformats.org/officeDocument/2006/relationships/hyperlink" Target="http://siamchart.com/stock-chart/EE/" TargetMode="External"/><Relationship Id="rId575" Type="http://schemas.openxmlformats.org/officeDocument/2006/relationships/hyperlink" Target="http://siamchart.com/stock-chart/KBS/" TargetMode="External"/><Relationship Id="rId782" Type="http://schemas.openxmlformats.org/officeDocument/2006/relationships/hyperlink" Target="http://siamchart.com/stock-chart/NVD/" TargetMode="External"/><Relationship Id="rId228" Type="http://schemas.openxmlformats.org/officeDocument/2006/relationships/hyperlink" Target="http://siamchart.com/stock-chart/CBG/" TargetMode="External"/><Relationship Id="rId435" Type="http://schemas.openxmlformats.org/officeDocument/2006/relationships/hyperlink" Target="http://siamchart.com/stock-ichart/GGC/" TargetMode="External"/><Relationship Id="rId642" Type="http://schemas.openxmlformats.org/officeDocument/2006/relationships/hyperlink" Target="http://siamchart.com/stock-chart/LPH/" TargetMode="External"/><Relationship Id="rId1065" Type="http://schemas.openxmlformats.org/officeDocument/2006/relationships/hyperlink" Target="http://siamchart.com/stock-chart/SKY/" TargetMode="External"/><Relationship Id="rId1272" Type="http://schemas.openxmlformats.org/officeDocument/2006/relationships/hyperlink" Target="http://siamchart.com/stock-chart/TMT/" TargetMode="External"/><Relationship Id="rId502" Type="http://schemas.openxmlformats.org/officeDocument/2006/relationships/hyperlink" Target="http://siamchart.com/stock-chart/IIG/" TargetMode="External"/><Relationship Id="rId947" Type="http://schemas.openxmlformats.org/officeDocument/2006/relationships/hyperlink" Target="http://siamchart.com/stock-ichart/RPC/" TargetMode="External"/><Relationship Id="rId1132" Type="http://schemas.openxmlformats.org/officeDocument/2006/relationships/hyperlink" Target="http://siamchart.com/stock-chart/STANLY/" TargetMode="External"/><Relationship Id="rId76" Type="http://schemas.openxmlformats.org/officeDocument/2006/relationships/hyperlink" Target="http://siamchart.com/stock-chart/AMATAV/" TargetMode="External"/><Relationship Id="rId807" Type="http://schemas.openxmlformats.org/officeDocument/2006/relationships/hyperlink" Target="http://siamchart.com/stock-ichart/PAE/" TargetMode="External"/><Relationship Id="rId1437" Type="http://schemas.openxmlformats.org/officeDocument/2006/relationships/hyperlink" Target="http://siamchart.com/stock-ichart/W/" TargetMode="External"/><Relationship Id="rId292" Type="http://schemas.openxmlformats.org/officeDocument/2006/relationships/hyperlink" Target="http://siamchart.com/stock-chart/CPALL/" TargetMode="External"/><Relationship Id="rId597" Type="http://schemas.openxmlformats.org/officeDocument/2006/relationships/hyperlink" Target="http://siamchart.com/stock-ichart/KKP/" TargetMode="External"/><Relationship Id="rId152" Type="http://schemas.openxmlformats.org/officeDocument/2006/relationships/hyperlink" Target="http://siamchart.com/stock-chart/BC/" TargetMode="External"/><Relationship Id="rId457" Type="http://schemas.openxmlformats.org/officeDocument/2006/relationships/hyperlink" Target="http://siamchart.com/stock-ichart/GRAND/" TargetMode="External"/><Relationship Id="rId1087" Type="http://schemas.openxmlformats.org/officeDocument/2006/relationships/hyperlink" Target="http://siamchart.com/stock-info/SO/" TargetMode="External"/><Relationship Id="rId1294" Type="http://schemas.openxmlformats.org/officeDocument/2006/relationships/hyperlink" Target="http://siamchart.com/stock-chart/TOP/" TargetMode="External"/><Relationship Id="rId664" Type="http://schemas.openxmlformats.org/officeDocument/2006/relationships/hyperlink" Target="http://siamchart.com/stock-chart/MATCH/" TargetMode="External"/><Relationship Id="rId871" Type="http://schemas.openxmlformats.org/officeDocument/2006/relationships/hyperlink" Target="http://siamchart.com/stock-ichart/PR9/" TargetMode="External"/><Relationship Id="rId969" Type="http://schemas.openxmlformats.org/officeDocument/2006/relationships/hyperlink" Target="http://siamchart.com/stock-chart/SAM/" TargetMode="External"/><Relationship Id="rId317" Type="http://schemas.openxmlformats.org/officeDocument/2006/relationships/hyperlink" Target="http://siamchart.com/stock-ichart/CSC/" TargetMode="External"/><Relationship Id="rId524" Type="http://schemas.openxmlformats.org/officeDocument/2006/relationships/hyperlink" Target="http://siamchart.com/stock-ichart/INTUCH/" TargetMode="External"/><Relationship Id="rId731" Type="http://schemas.openxmlformats.org/officeDocument/2006/relationships/hyperlink" Target="http://siamchart.com/stock-chart/MTI/" TargetMode="External"/><Relationship Id="rId1154" Type="http://schemas.openxmlformats.org/officeDocument/2006/relationships/hyperlink" Target="http://siamchart.com/stock-chart/SUN/" TargetMode="External"/><Relationship Id="rId1361" Type="http://schemas.openxmlformats.org/officeDocument/2006/relationships/hyperlink" Target="http://siamchart.com/stock-ichart/TU/" TargetMode="External"/><Relationship Id="rId1459" Type="http://schemas.openxmlformats.org/officeDocument/2006/relationships/hyperlink" Target="http://siamchart.com/stock-ichart/WP/" TargetMode="External"/><Relationship Id="rId98" Type="http://schemas.openxmlformats.org/officeDocument/2006/relationships/hyperlink" Target="http://siamchart.com/stock-chart/AQUA/" TargetMode="External"/><Relationship Id="rId829" Type="http://schemas.openxmlformats.org/officeDocument/2006/relationships/hyperlink" Target="http://siamchart.com/stock-ichart/PF/" TargetMode="External"/><Relationship Id="rId1014" Type="http://schemas.openxmlformats.org/officeDocument/2006/relationships/hyperlink" Target="http://siamchart.com/stock-chart/SEAFCO/" TargetMode="External"/><Relationship Id="rId1221" Type="http://schemas.openxmlformats.org/officeDocument/2006/relationships/hyperlink" Target="http://siamchart.com/stock-ichart/THANA/" TargetMode="External"/><Relationship Id="rId1319" Type="http://schemas.openxmlformats.org/officeDocument/2006/relationships/hyperlink" Target="http://siamchart.com/stock-ichart/TPS/" TargetMode="External"/><Relationship Id="rId25" Type="http://schemas.openxmlformats.org/officeDocument/2006/relationships/hyperlink" Target="http://siamchart.com/stock-ichart/ACG/" TargetMode="External"/><Relationship Id="rId174" Type="http://schemas.openxmlformats.org/officeDocument/2006/relationships/hyperlink" Target="http://siamchart.com/stock-chart/BGRIM/" TargetMode="External"/><Relationship Id="rId381" Type="http://schemas.openxmlformats.org/officeDocument/2006/relationships/hyperlink" Target="http://siamchart.com/stock-ichart/EPG/" TargetMode="External"/><Relationship Id="rId241" Type="http://schemas.openxmlformats.org/officeDocument/2006/relationships/hyperlink" Target="http://siamchart.com/stock-ichart/CGD/" TargetMode="External"/><Relationship Id="rId479" Type="http://schemas.openxmlformats.org/officeDocument/2006/relationships/hyperlink" Target="http://siamchart.com/stock-ichart/HMPRO/" TargetMode="External"/><Relationship Id="rId686" Type="http://schemas.openxmlformats.org/officeDocument/2006/relationships/hyperlink" Target="http://siamchart.com/stock-chart/META/" TargetMode="External"/><Relationship Id="rId893" Type="http://schemas.openxmlformats.org/officeDocument/2006/relationships/hyperlink" Target="http://siamchart.com/stock-ichart/PSH/" TargetMode="External"/><Relationship Id="rId339" Type="http://schemas.openxmlformats.org/officeDocument/2006/relationships/hyperlink" Target="http://siamchart.com/stock-ichart/DELTA/" TargetMode="External"/><Relationship Id="rId546" Type="http://schemas.openxmlformats.org/officeDocument/2006/relationships/hyperlink" Target="http://siamchart.com/stock-ichart/JCK/" TargetMode="External"/><Relationship Id="rId753" Type="http://schemas.openxmlformats.org/officeDocument/2006/relationships/hyperlink" Target="http://siamchart.com/stock-chart/NEWS/" TargetMode="External"/><Relationship Id="rId1176" Type="http://schemas.openxmlformats.org/officeDocument/2006/relationships/hyperlink" Target="http://siamchart.com/stock-chart/T/" TargetMode="External"/><Relationship Id="rId1383" Type="http://schemas.openxmlformats.org/officeDocument/2006/relationships/hyperlink" Target="http://siamchart.com/stock-ichart/UBIS/" TargetMode="External"/><Relationship Id="rId101" Type="http://schemas.openxmlformats.org/officeDocument/2006/relationships/hyperlink" Target="http://siamchart.com/stock-ichart/ARIN/" TargetMode="External"/><Relationship Id="rId406" Type="http://schemas.openxmlformats.org/officeDocument/2006/relationships/hyperlink" Target="http://siamchart.com/stock-chart/FNS/" TargetMode="External"/><Relationship Id="rId960" Type="http://schemas.openxmlformats.org/officeDocument/2006/relationships/hyperlink" Target="http://siamchart.com/stock-ichart/S/" TargetMode="External"/><Relationship Id="rId1036" Type="http://schemas.openxmlformats.org/officeDocument/2006/relationships/hyperlink" Target="http://siamchart.com/stock-ichart/SHANG/" TargetMode="External"/><Relationship Id="rId1243" Type="http://schemas.openxmlformats.org/officeDocument/2006/relationships/hyperlink" Target="http://siamchart.com/stock-ichart/TIP/" TargetMode="External"/><Relationship Id="rId613" Type="http://schemas.openxmlformats.org/officeDocument/2006/relationships/hyperlink" Target="http://siamchart.com/stock-ichart/KUN/" TargetMode="External"/><Relationship Id="rId820" Type="http://schemas.openxmlformats.org/officeDocument/2006/relationships/hyperlink" Target="http://siamchart.com/stock-chart/PDI/" TargetMode="External"/><Relationship Id="rId918" Type="http://schemas.openxmlformats.org/officeDocument/2006/relationships/hyperlink" Target="http://siamchart.com/stock-chart/QTC/" TargetMode="External"/><Relationship Id="rId1450" Type="http://schemas.openxmlformats.org/officeDocument/2006/relationships/hyperlink" Target="http://siamchart.com/stock-chart/WIIK/" TargetMode="External"/><Relationship Id="rId1103" Type="http://schemas.openxmlformats.org/officeDocument/2006/relationships/hyperlink" Target="http://siamchart.com/stock-ichart/SPCG/" TargetMode="External"/><Relationship Id="rId1310" Type="http://schemas.openxmlformats.org/officeDocument/2006/relationships/hyperlink" Target="http://siamchart.com/stock-chart/TPIPP/" TargetMode="External"/><Relationship Id="rId1408" Type="http://schemas.openxmlformats.org/officeDocument/2006/relationships/hyperlink" Target="http://siamchart.com/stock-chart/UTP/" TargetMode="External"/><Relationship Id="rId47" Type="http://schemas.openxmlformats.org/officeDocument/2006/relationships/hyperlink" Target="http://siamchart.com/stock-ichart/AIE/" TargetMode="External"/><Relationship Id="rId196" Type="http://schemas.openxmlformats.org/officeDocument/2006/relationships/hyperlink" Target="http://siamchart.com/stock-chart/BLISS/" TargetMode="External"/><Relationship Id="rId263" Type="http://schemas.openxmlformats.org/officeDocument/2006/relationships/hyperlink" Target="http://siamchart.com/stock-ichart/CIMBT/" TargetMode="External"/><Relationship Id="rId470" Type="http://schemas.openxmlformats.org/officeDocument/2006/relationships/hyperlink" Target="http://siamchart.com/stock-chart/GYT/" TargetMode="External"/><Relationship Id="rId123" Type="http://schemas.openxmlformats.org/officeDocument/2006/relationships/hyperlink" Target="http://siamchart.com/stock-ichart/ASP/" TargetMode="External"/><Relationship Id="rId330" Type="http://schemas.openxmlformats.org/officeDocument/2006/relationships/hyperlink" Target="http://siamchart.com/stock-chart/DCC/" TargetMode="External"/><Relationship Id="rId568" Type="http://schemas.openxmlformats.org/officeDocument/2006/relationships/hyperlink" Target="http://siamchart.com/stock-ichart/K/" TargetMode="External"/><Relationship Id="rId775" Type="http://schemas.openxmlformats.org/officeDocument/2006/relationships/hyperlink" Target="http://siamchart.com/stock-info/NRF/" TargetMode="External"/><Relationship Id="rId982" Type="http://schemas.openxmlformats.org/officeDocument/2006/relationships/hyperlink" Target="http://siamchart.com/stock-ichart/SAT/" TargetMode="External"/><Relationship Id="rId1198" Type="http://schemas.openxmlformats.org/officeDocument/2006/relationships/hyperlink" Target="http://siamchart.com/stock-chart/TCJ/" TargetMode="External"/><Relationship Id="rId428" Type="http://schemas.openxmlformats.org/officeDocument/2006/relationships/hyperlink" Target="http://siamchart.com/stock-chart/GEL/" TargetMode="External"/><Relationship Id="rId635" Type="http://schemas.openxmlformats.org/officeDocument/2006/relationships/hyperlink" Target="http://siamchart.com/stock-ichart/LHFG/" TargetMode="External"/><Relationship Id="rId842" Type="http://schemas.openxmlformats.org/officeDocument/2006/relationships/hyperlink" Target="http://siamchart.com/stock-chart/PL/" TargetMode="External"/><Relationship Id="rId1058" Type="http://schemas.openxmlformats.org/officeDocument/2006/relationships/hyperlink" Target="http://siamchart.com/stock-info/SK/" TargetMode="External"/><Relationship Id="rId1265" Type="http://schemas.openxmlformats.org/officeDocument/2006/relationships/hyperlink" Target="http://siamchart.com/stock-ichart/TMC/" TargetMode="External"/><Relationship Id="rId1472" Type="http://schemas.openxmlformats.org/officeDocument/2006/relationships/hyperlink" Target="http://siamchart.com/stock-chart/ZEN/" TargetMode="External"/><Relationship Id="rId702" Type="http://schemas.openxmlformats.org/officeDocument/2006/relationships/hyperlink" Target="http://siamchart.com/stock-ichart/MILL/" TargetMode="External"/><Relationship Id="rId1125" Type="http://schemas.openxmlformats.org/officeDocument/2006/relationships/hyperlink" Target="http://siamchart.com/stock-ichart/SSP/" TargetMode="External"/><Relationship Id="rId1332" Type="http://schemas.openxmlformats.org/officeDocument/2006/relationships/hyperlink" Target="http://siamchart.com/stock-chart/TRUBB/" TargetMode="External"/><Relationship Id="rId69" Type="http://schemas.openxmlformats.org/officeDocument/2006/relationships/hyperlink" Target="http://siamchart.com/stock-ichart/AMA/" TargetMode="External"/><Relationship Id="rId285" Type="http://schemas.openxmlformats.org/officeDocument/2006/relationships/hyperlink" Target="http://siamchart.com/stock-ichart/COLOR/" TargetMode="External"/><Relationship Id="rId492" Type="http://schemas.openxmlformats.org/officeDocument/2006/relationships/hyperlink" Target="http://siamchart.com/stock-chart/ICHI/" TargetMode="External"/><Relationship Id="rId797" Type="http://schemas.openxmlformats.org/officeDocument/2006/relationships/hyperlink" Target="http://siamchart.com/stock-ichart/OISHI/" TargetMode="External"/><Relationship Id="rId145" Type="http://schemas.openxmlformats.org/officeDocument/2006/relationships/hyperlink" Target="http://siamchart.com/stock-ichart/BANPU/" TargetMode="External"/><Relationship Id="rId352" Type="http://schemas.openxmlformats.org/officeDocument/2006/relationships/hyperlink" Target="http://siamchart.com/stock-chart/DTC/" TargetMode="External"/><Relationship Id="rId1287" Type="http://schemas.openxmlformats.org/officeDocument/2006/relationships/hyperlink" Target="http://siamchart.com/stock-ichart/TNPC/" TargetMode="External"/><Relationship Id="rId212" Type="http://schemas.openxmlformats.org/officeDocument/2006/relationships/hyperlink" Target="http://siamchart.com/stock-chart/BSBM/" TargetMode="External"/><Relationship Id="rId657" Type="http://schemas.openxmlformats.org/officeDocument/2006/relationships/hyperlink" Target="http://siamchart.com/stock-ichart/MAJOR/" TargetMode="External"/><Relationship Id="rId864" Type="http://schemas.openxmlformats.org/officeDocument/2006/relationships/hyperlink" Target="http://siamchart.com/stock-chart/PPP/" TargetMode="External"/><Relationship Id="rId517" Type="http://schemas.openxmlformats.org/officeDocument/2006/relationships/hyperlink" Target="http://siamchart.com/stock-chart/INOX/" TargetMode="External"/><Relationship Id="rId724" Type="http://schemas.openxmlformats.org/officeDocument/2006/relationships/hyperlink" Target="http://siamchart.com/stock-ichart/MPG/" TargetMode="External"/><Relationship Id="rId931" Type="http://schemas.openxmlformats.org/officeDocument/2006/relationships/hyperlink" Target="http://siamchart.com/stock-ichart/RICH/" TargetMode="External"/><Relationship Id="rId1147" Type="http://schemas.openxmlformats.org/officeDocument/2006/relationships/hyperlink" Target="http://siamchart.com/stock-ichart/STHAI/" TargetMode="External"/><Relationship Id="rId1354" Type="http://schemas.openxmlformats.org/officeDocument/2006/relationships/hyperlink" Target="http://siamchart.com/stock-chart/TTI/" TargetMode="External"/><Relationship Id="rId60" Type="http://schemas.openxmlformats.org/officeDocument/2006/relationships/hyperlink" Target="http://siamchart.com/stock-chart/ALL/" TargetMode="External"/><Relationship Id="rId1007" Type="http://schemas.openxmlformats.org/officeDocument/2006/relationships/hyperlink" Target="http://siamchart.com/stock-ichart/SCP/" TargetMode="External"/><Relationship Id="rId1214" Type="http://schemas.openxmlformats.org/officeDocument/2006/relationships/hyperlink" Target="http://siamchart.com/stock-chart/TGPRO/" TargetMode="External"/><Relationship Id="rId1421" Type="http://schemas.openxmlformats.org/officeDocument/2006/relationships/hyperlink" Target="http://siamchart.com/stock-ichart/VGI/" TargetMode="External"/><Relationship Id="rId18" Type="http://schemas.openxmlformats.org/officeDocument/2006/relationships/hyperlink" Target="http://siamchart.com/stock-chart/ACAP/" TargetMode="External"/><Relationship Id="rId167" Type="http://schemas.openxmlformats.org/officeDocument/2006/relationships/hyperlink" Target="http://siamchart.com/stock-ichart/BEC/" TargetMode="External"/><Relationship Id="rId374" Type="http://schemas.openxmlformats.org/officeDocument/2006/relationships/hyperlink" Target="http://siamchart.com/stock-chart/EKH/" TargetMode="External"/><Relationship Id="rId581" Type="http://schemas.openxmlformats.org/officeDocument/2006/relationships/hyperlink" Target="http://siamchart.com/stock-chart/KCE/" TargetMode="External"/><Relationship Id="rId234" Type="http://schemas.openxmlformats.org/officeDocument/2006/relationships/hyperlink" Target="http://siamchart.com/stock-chart/CEN/" TargetMode="External"/><Relationship Id="rId679" Type="http://schemas.openxmlformats.org/officeDocument/2006/relationships/hyperlink" Target="http://siamchart.com/stock-ichart/MCOT/" TargetMode="External"/><Relationship Id="rId886" Type="http://schemas.openxmlformats.org/officeDocument/2006/relationships/hyperlink" Target="http://siamchart.com/stock-chart/PRM/" TargetMode="External"/><Relationship Id="rId2" Type="http://schemas.openxmlformats.org/officeDocument/2006/relationships/hyperlink" Target="http://siamchart.com/stock-ichart/2S/" TargetMode="External"/><Relationship Id="rId441" Type="http://schemas.openxmlformats.org/officeDocument/2006/relationships/hyperlink" Target="http://siamchart.com/stock-ichart/GL/" TargetMode="External"/><Relationship Id="rId539" Type="http://schemas.openxmlformats.org/officeDocument/2006/relationships/hyperlink" Target="http://siamchart.com/stock-chart/IVL/" TargetMode="External"/><Relationship Id="rId746" Type="http://schemas.openxmlformats.org/officeDocument/2006/relationships/hyperlink" Target="http://siamchart.com/stock-ichart/NEP/" TargetMode="External"/><Relationship Id="rId1071" Type="http://schemas.openxmlformats.org/officeDocument/2006/relationships/hyperlink" Target="http://siamchart.com/stock-chart/SMART/" TargetMode="External"/><Relationship Id="rId1169" Type="http://schemas.openxmlformats.org/officeDocument/2006/relationships/hyperlink" Target="http://siamchart.com/stock-ichart/SWC/" TargetMode="External"/><Relationship Id="rId1376" Type="http://schemas.openxmlformats.org/officeDocument/2006/relationships/hyperlink" Target="http://siamchart.com/stock-chart/TYCN/" TargetMode="External"/><Relationship Id="rId301" Type="http://schemas.openxmlformats.org/officeDocument/2006/relationships/hyperlink" Target="http://siamchart.com/stock-ichart/CPL/" TargetMode="External"/><Relationship Id="rId953" Type="http://schemas.openxmlformats.org/officeDocument/2006/relationships/hyperlink" Target="http://siamchart.com/stock-ichart/RSP/" TargetMode="External"/><Relationship Id="rId1029" Type="http://schemas.openxmlformats.org/officeDocument/2006/relationships/hyperlink" Target="http://siamchart.com/stock-chart/SFP/" TargetMode="External"/><Relationship Id="rId1236" Type="http://schemas.openxmlformats.org/officeDocument/2006/relationships/hyperlink" Target="http://siamchart.com/stock-chart/THRE/" TargetMode="External"/><Relationship Id="rId82" Type="http://schemas.openxmlformats.org/officeDocument/2006/relationships/hyperlink" Target="http://siamchart.com/stock-chart/AOT/" TargetMode="External"/><Relationship Id="rId606" Type="http://schemas.openxmlformats.org/officeDocument/2006/relationships/hyperlink" Target="http://siamchart.com/stock-chart/KTECH/" TargetMode="External"/><Relationship Id="rId813" Type="http://schemas.openxmlformats.org/officeDocument/2006/relationships/hyperlink" Target="http://siamchart.com/stock-ichart/PATO/" TargetMode="External"/><Relationship Id="rId1443" Type="http://schemas.openxmlformats.org/officeDocument/2006/relationships/hyperlink" Target="http://siamchart.com/stock-ichart/WG/" TargetMode="External"/><Relationship Id="rId1303" Type="http://schemas.openxmlformats.org/officeDocument/2006/relationships/hyperlink" Target="http://siamchart.com/stock-ichart/TPBI/" TargetMode="External"/><Relationship Id="rId189" Type="http://schemas.openxmlformats.org/officeDocument/2006/relationships/hyperlink" Target="http://siamchart.com/stock-ichart/BKD/" TargetMode="External"/><Relationship Id="rId396" Type="http://schemas.openxmlformats.org/officeDocument/2006/relationships/hyperlink" Target="http://siamchart.com/stock-chart/FANCY/" TargetMode="External"/><Relationship Id="rId256" Type="http://schemas.openxmlformats.org/officeDocument/2006/relationships/hyperlink" Target="http://siamchart.com/stock-chart/CHOW/" TargetMode="External"/><Relationship Id="rId463" Type="http://schemas.openxmlformats.org/officeDocument/2006/relationships/hyperlink" Target="http://siamchart.com/stock-ichart/GSTEEL/" TargetMode="External"/><Relationship Id="rId670" Type="http://schemas.openxmlformats.org/officeDocument/2006/relationships/hyperlink" Target="http://siamchart.com/stock-chart/MBAX/" TargetMode="External"/><Relationship Id="rId1093" Type="http://schemas.openxmlformats.org/officeDocument/2006/relationships/hyperlink" Target="http://siamchart.com/stock-ichart/SORKON/" TargetMode="External"/><Relationship Id="rId116" Type="http://schemas.openxmlformats.org/officeDocument/2006/relationships/hyperlink" Target="http://siamchart.com/stock-chart/ASIMAR/" TargetMode="External"/><Relationship Id="rId323" Type="http://schemas.openxmlformats.org/officeDocument/2006/relationships/hyperlink" Target="http://siamchart.com/stock-ichart/CSS/" TargetMode="External"/><Relationship Id="rId530" Type="http://schemas.openxmlformats.org/officeDocument/2006/relationships/hyperlink" Target="http://siamchart.com/stock-ichart/IRCP/" TargetMode="External"/><Relationship Id="rId768" Type="http://schemas.openxmlformats.org/officeDocument/2006/relationships/hyperlink" Target="http://siamchart.com/stock-ichart/NOBLE/" TargetMode="External"/><Relationship Id="rId975" Type="http://schemas.openxmlformats.org/officeDocument/2006/relationships/hyperlink" Target="http://siamchart.com/stock-chart/SAMTEL/" TargetMode="External"/><Relationship Id="rId1160" Type="http://schemas.openxmlformats.org/officeDocument/2006/relationships/hyperlink" Target="http://siamchart.com/stock-chart/SUTHA/" TargetMode="External"/><Relationship Id="rId1398" Type="http://schemas.openxmlformats.org/officeDocument/2006/relationships/hyperlink" Target="http://siamchart.com/stock-chart/UPA/" TargetMode="External"/><Relationship Id="rId628" Type="http://schemas.openxmlformats.org/officeDocument/2006/relationships/hyperlink" Target="http://siamchart.com/stock-chart/LDC/" TargetMode="External"/><Relationship Id="rId835" Type="http://schemas.openxmlformats.org/officeDocument/2006/relationships/hyperlink" Target="http://siamchart.com/stock-ichart/PICO/" TargetMode="External"/><Relationship Id="rId1258" Type="http://schemas.openxmlformats.org/officeDocument/2006/relationships/hyperlink" Target="http://siamchart.com/stock-chart/TKT/" TargetMode="External"/><Relationship Id="rId1465" Type="http://schemas.openxmlformats.org/officeDocument/2006/relationships/hyperlink" Target="http://siamchart.com/stock-ichart/XO/" TargetMode="External"/><Relationship Id="rId1020" Type="http://schemas.openxmlformats.org/officeDocument/2006/relationships/hyperlink" Target="http://siamchart.com/stock-chart/SELIC/" TargetMode="External"/><Relationship Id="rId1118" Type="http://schemas.openxmlformats.org/officeDocument/2006/relationships/hyperlink" Target="http://siamchart.com/stock-chart/SSC/" TargetMode="External"/><Relationship Id="rId1325" Type="http://schemas.openxmlformats.org/officeDocument/2006/relationships/hyperlink" Target="http://siamchart.com/stock-ichart/TRC/" TargetMode="External"/><Relationship Id="rId902" Type="http://schemas.openxmlformats.org/officeDocument/2006/relationships/hyperlink" Target="http://siamchart.com/stock-chart/PTL/" TargetMode="External"/><Relationship Id="rId31" Type="http://schemas.openxmlformats.org/officeDocument/2006/relationships/hyperlink" Target="http://siamchart.com/stock-ichart/AEC/" TargetMode="External"/><Relationship Id="rId180" Type="http://schemas.openxmlformats.org/officeDocument/2006/relationships/hyperlink" Target="http://siamchart.com/stock-chart/BIG/" TargetMode="External"/><Relationship Id="rId278" Type="http://schemas.openxmlformats.org/officeDocument/2006/relationships/hyperlink" Target="http://siamchart.com/stock-chart/CMR/" TargetMode="External"/><Relationship Id="rId485" Type="http://schemas.openxmlformats.org/officeDocument/2006/relationships/hyperlink" Target="http://siamchart.com/stock-ichart/HTECH/" TargetMode="External"/><Relationship Id="rId692" Type="http://schemas.openxmlformats.org/officeDocument/2006/relationships/hyperlink" Target="http://siamchart.com/stock-chart/MFEC/" TargetMode="External"/><Relationship Id="rId138" Type="http://schemas.openxmlformats.org/officeDocument/2006/relationships/hyperlink" Target="http://siamchart.com/stock-chart/BA/" TargetMode="External"/><Relationship Id="rId345" Type="http://schemas.openxmlformats.org/officeDocument/2006/relationships/hyperlink" Target="http://siamchart.com/stock-ichart/DOD/" TargetMode="External"/><Relationship Id="rId552" Type="http://schemas.openxmlformats.org/officeDocument/2006/relationships/hyperlink" Target="http://siamchart.com/stock-ichart/JKN/" TargetMode="External"/><Relationship Id="rId997" Type="http://schemas.openxmlformats.org/officeDocument/2006/relationships/hyperlink" Target="http://siamchart.com/stock-chart/SCG/" TargetMode="External"/><Relationship Id="rId1182" Type="http://schemas.openxmlformats.org/officeDocument/2006/relationships/hyperlink" Target="http://siamchart.com/stock-chart/TAKUNI/" TargetMode="External"/><Relationship Id="rId205" Type="http://schemas.openxmlformats.org/officeDocument/2006/relationships/hyperlink" Target="http://siamchart.com/stock-ichart/BR/" TargetMode="External"/><Relationship Id="rId412" Type="http://schemas.openxmlformats.org/officeDocument/2006/relationships/hyperlink" Target="http://siamchart.com/stock-chart/FPT/" TargetMode="External"/><Relationship Id="rId857" Type="http://schemas.openxmlformats.org/officeDocument/2006/relationships/hyperlink" Target="http://siamchart.com/stock-ichart/POLAR/" TargetMode="External"/><Relationship Id="rId1042" Type="http://schemas.openxmlformats.org/officeDocument/2006/relationships/hyperlink" Target="http://siamchart.com/stock-ichart/SICT/" TargetMode="External"/><Relationship Id="rId717" Type="http://schemas.openxmlformats.org/officeDocument/2006/relationships/hyperlink" Target="http://siamchart.com/stock-chart/MONO/" TargetMode="External"/><Relationship Id="rId924" Type="http://schemas.openxmlformats.org/officeDocument/2006/relationships/hyperlink" Target="http://siamchart.com/stock-chart/RBF/" TargetMode="External"/><Relationship Id="rId1347" Type="http://schemas.openxmlformats.org/officeDocument/2006/relationships/hyperlink" Target="http://siamchart.com/stock-ichart/TSTE/" TargetMode="External"/><Relationship Id="rId53" Type="http://schemas.openxmlformats.org/officeDocument/2006/relationships/hyperlink" Target="http://siamchart.com/stock-ichart/AJ/" TargetMode="External"/><Relationship Id="rId1207" Type="http://schemas.openxmlformats.org/officeDocument/2006/relationships/hyperlink" Target="http://siamchart.com/stock-ichart/TEAMG/" TargetMode="External"/><Relationship Id="rId1414" Type="http://schemas.openxmlformats.org/officeDocument/2006/relationships/hyperlink" Target="http://siamchart.com/stock-chart/UWC/" TargetMode="External"/><Relationship Id="rId367" Type="http://schemas.openxmlformats.org/officeDocument/2006/relationships/hyperlink" Target="http://siamchart.com/stock-ichart/ECL/" TargetMode="External"/><Relationship Id="rId574" Type="http://schemas.openxmlformats.org/officeDocument/2006/relationships/hyperlink" Target="http://siamchart.com/stock-ichart/KBANK/" TargetMode="External"/><Relationship Id="rId227" Type="http://schemas.openxmlformats.org/officeDocument/2006/relationships/hyperlink" Target="http://siamchart.com/stock-ichart/CAZ/" TargetMode="External"/><Relationship Id="rId781" Type="http://schemas.openxmlformats.org/officeDocument/2006/relationships/hyperlink" Target="http://siamchart.com/stock-ichart/NUSA/" TargetMode="External"/><Relationship Id="rId879" Type="http://schemas.openxmlformats.org/officeDocument/2006/relationships/hyperlink" Target="http://siamchart.com/stock-ichart/PRG/" TargetMode="External"/><Relationship Id="rId434" Type="http://schemas.openxmlformats.org/officeDocument/2006/relationships/hyperlink" Target="http://siamchart.com/stock-chart/GGC/" TargetMode="External"/><Relationship Id="rId641" Type="http://schemas.openxmlformats.org/officeDocument/2006/relationships/hyperlink" Target="http://siamchart.com/stock-ichart/LOXLEY/" TargetMode="External"/><Relationship Id="rId739" Type="http://schemas.openxmlformats.org/officeDocument/2006/relationships/hyperlink" Target="http://siamchart.com/stock-chart/NCH/" TargetMode="External"/><Relationship Id="rId1064" Type="http://schemas.openxmlformats.org/officeDocument/2006/relationships/hyperlink" Target="http://siamchart.com/stock-ichart/SKR/" TargetMode="External"/><Relationship Id="rId1271" Type="http://schemas.openxmlformats.org/officeDocument/2006/relationships/hyperlink" Target="http://siamchart.com/stock-ichart/TMILL/" TargetMode="External"/><Relationship Id="rId1369" Type="http://schemas.openxmlformats.org/officeDocument/2006/relationships/hyperlink" Target="http://siamchart.com/stock-ichart/TVT/" TargetMode="External"/><Relationship Id="rId501" Type="http://schemas.openxmlformats.org/officeDocument/2006/relationships/hyperlink" Target="http://siamchart.com/stock-ichart/IHL/" TargetMode="External"/><Relationship Id="rId946" Type="http://schemas.openxmlformats.org/officeDocument/2006/relationships/hyperlink" Target="http://siamchart.com/stock-chart/RPC/" TargetMode="External"/><Relationship Id="rId1131" Type="http://schemas.openxmlformats.org/officeDocument/2006/relationships/hyperlink" Target="http://siamchart.com/stock-ichart/STA/" TargetMode="External"/><Relationship Id="rId1229" Type="http://schemas.openxmlformats.org/officeDocument/2006/relationships/hyperlink" Target="http://siamchart.com/stock-ichart/THG/" TargetMode="External"/><Relationship Id="rId75" Type="http://schemas.openxmlformats.org/officeDocument/2006/relationships/hyperlink" Target="http://siamchart.com/stock-ichart/AMATA/" TargetMode="External"/><Relationship Id="rId806" Type="http://schemas.openxmlformats.org/officeDocument/2006/relationships/hyperlink" Target="http://siamchart.com/stock-chart/PAE/" TargetMode="External"/><Relationship Id="rId1436" Type="http://schemas.openxmlformats.org/officeDocument/2006/relationships/hyperlink" Target="http://siamchart.com/stock-chart/W/" TargetMode="External"/><Relationship Id="rId291" Type="http://schemas.openxmlformats.org/officeDocument/2006/relationships/hyperlink" Target="http://siamchart.com/stock-ichart/COTTO/" TargetMode="External"/><Relationship Id="rId151" Type="http://schemas.openxmlformats.org/officeDocument/2006/relationships/hyperlink" Target="http://siamchart.com/stock-ichart/BBL/" TargetMode="External"/><Relationship Id="rId389" Type="http://schemas.openxmlformats.org/officeDocument/2006/relationships/hyperlink" Target="http://siamchart.com/stock-ichart/ETC/" TargetMode="External"/><Relationship Id="rId596" Type="http://schemas.openxmlformats.org/officeDocument/2006/relationships/hyperlink" Target="http://siamchart.com/stock-chart/KKP/" TargetMode="External"/><Relationship Id="rId249" Type="http://schemas.openxmlformats.org/officeDocument/2006/relationships/hyperlink" Target="http://siamchart.com/stock-ichart/CHEWA/" TargetMode="External"/><Relationship Id="rId456" Type="http://schemas.openxmlformats.org/officeDocument/2006/relationships/hyperlink" Target="http://siamchart.com/stock-chart/GRAND/" TargetMode="External"/><Relationship Id="rId663" Type="http://schemas.openxmlformats.org/officeDocument/2006/relationships/hyperlink" Target="http://siamchart.com/stock-ichart/MANRIN/" TargetMode="External"/><Relationship Id="rId870" Type="http://schemas.openxmlformats.org/officeDocument/2006/relationships/hyperlink" Target="http://siamchart.com/stock-chart/PR9/" TargetMode="External"/><Relationship Id="rId1086" Type="http://schemas.openxmlformats.org/officeDocument/2006/relationships/hyperlink" Target="http://siamchart.com/stock-ichart/SO/" TargetMode="External"/><Relationship Id="rId1293" Type="http://schemas.openxmlformats.org/officeDocument/2006/relationships/hyperlink" Target="http://siamchart.com/stock-ichart/TOG/" TargetMode="External"/><Relationship Id="rId109" Type="http://schemas.openxmlformats.org/officeDocument/2006/relationships/hyperlink" Target="http://siamchart.com/stock-ichart/ASAP/" TargetMode="External"/><Relationship Id="rId316" Type="http://schemas.openxmlformats.org/officeDocument/2006/relationships/hyperlink" Target="http://siamchart.com/stock-chart/CSC/" TargetMode="External"/><Relationship Id="rId523" Type="http://schemas.openxmlformats.org/officeDocument/2006/relationships/hyperlink" Target="http://siamchart.com/stock-chart/INTUCH/" TargetMode="External"/><Relationship Id="rId968" Type="http://schemas.openxmlformats.org/officeDocument/2006/relationships/hyperlink" Target="http://siamchart.com/stock-ichart/SALEE/" TargetMode="External"/><Relationship Id="rId1153" Type="http://schemas.openxmlformats.org/officeDocument/2006/relationships/hyperlink" Target="http://siamchart.com/stock-ichart/SUC/" TargetMode="External"/><Relationship Id="rId97" Type="http://schemas.openxmlformats.org/officeDocument/2006/relationships/hyperlink" Target="http://siamchart.com/stock-ichart/AQ/" TargetMode="External"/><Relationship Id="rId730" Type="http://schemas.openxmlformats.org/officeDocument/2006/relationships/hyperlink" Target="http://siamchart.com/stock-ichart/MTC/" TargetMode="External"/><Relationship Id="rId828" Type="http://schemas.openxmlformats.org/officeDocument/2006/relationships/hyperlink" Target="http://siamchart.com/stock-chart/PF/" TargetMode="External"/><Relationship Id="rId1013" Type="http://schemas.openxmlformats.org/officeDocument/2006/relationships/hyperlink" Target="http://siamchart.com/stock-ichart/SE-ED/" TargetMode="External"/><Relationship Id="rId1360" Type="http://schemas.openxmlformats.org/officeDocument/2006/relationships/hyperlink" Target="http://siamchart.com/stock-chart/TU/" TargetMode="External"/><Relationship Id="rId1458" Type="http://schemas.openxmlformats.org/officeDocument/2006/relationships/hyperlink" Target="http://siamchart.com/stock-chart/WP/" TargetMode="External"/><Relationship Id="rId1220" Type="http://schemas.openxmlformats.org/officeDocument/2006/relationships/hyperlink" Target="http://siamchart.com/stock-chart/THANA/" TargetMode="External"/><Relationship Id="rId1318" Type="http://schemas.openxmlformats.org/officeDocument/2006/relationships/hyperlink" Target="http://siamchart.com/stock-chart/TPS/" TargetMode="External"/><Relationship Id="rId24" Type="http://schemas.openxmlformats.org/officeDocument/2006/relationships/hyperlink" Target="http://siamchart.com/stock-chart/ACG/" TargetMode="External"/><Relationship Id="rId173" Type="http://schemas.openxmlformats.org/officeDocument/2006/relationships/hyperlink" Target="http://siamchart.com/stock-ichart/BGC/" TargetMode="External"/><Relationship Id="rId380" Type="http://schemas.openxmlformats.org/officeDocument/2006/relationships/hyperlink" Target="http://siamchart.com/stock-chart/EPG/" TargetMode="External"/><Relationship Id="rId240" Type="http://schemas.openxmlformats.org/officeDocument/2006/relationships/hyperlink" Target="http://siamchart.com/stock-chart/CGD/" TargetMode="External"/><Relationship Id="rId478" Type="http://schemas.openxmlformats.org/officeDocument/2006/relationships/hyperlink" Target="http://siamchart.com/stock-chart/HMPRO/" TargetMode="External"/><Relationship Id="rId685" Type="http://schemas.openxmlformats.org/officeDocument/2006/relationships/hyperlink" Target="http://siamchart.com/stock-ichart/MEGA/" TargetMode="External"/><Relationship Id="rId892" Type="http://schemas.openxmlformats.org/officeDocument/2006/relationships/hyperlink" Target="http://siamchart.com/stock-chart/PSH/" TargetMode="External"/><Relationship Id="rId100" Type="http://schemas.openxmlformats.org/officeDocument/2006/relationships/hyperlink" Target="http://siamchart.com/stock-chart/ARIN/" TargetMode="External"/><Relationship Id="rId338" Type="http://schemas.openxmlformats.org/officeDocument/2006/relationships/hyperlink" Target="http://siamchart.com/stock-chart/DELTA/" TargetMode="External"/><Relationship Id="rId545" Type="http://schemas.openxmlformats.org/officeDocument/2006/relationships/hyperlink" Target="http://siamchart.com/stock-chart/JCK/" TargetMode="External"/><Relationship Id="rId752" Type="http://schemas.openxmlformats.org/officeDocument/2006/relationships/hyperlink" Target="http://siamchart.com/stock-ichart/NEW/" TargetMode="External"/><Relationship Id="rId1175" Type="http://schemas.openxmlformats.org/officeDocument/2006/relationships/hyperlink" Target="http://siamchart.com/stock-ichart/SYNTEC/" TargetMode="External"/><Relationship Id="rId1382" Type="http://schemas.openxmlformats.org/officeDocument/2006/relationships/hyperlink" Target="http://siamchart.com/stock-chart/UBIS/" TargetMode="External"/><Relationship Id="rId405" Type="http://schemas.openxmlformats.org/officeDocument/2006/relationships/hyperlink" Target="http://siamchart.com/stock-ichart/FN/" TargetMode="External"/><Relationship Id="rId612" Type="http://schemas.openxmlformats.org/officeDocument/2006/relationships/hyperlink" Target="http://siamchart.com/stock-chart/KUN/" TargetMode="External"/><Relationship Id="rId1035" Type="http://schemas.openxmlformats.org/officeDocument/2006/relationships/hyperlink" Target="http://siamchart.com/stock-chart/SHANG/" TargetMode="External"/><Relationship Id="rId1242" Type="http://schemas.openxmlformats.org/officeDocument/2006/relationships/hyperlink" Target="http://siamchart.com/stock-chart/TIP/" TargetMode="External"/><Relationship Id="rId917" Type="http://schemas.openxmlformats.org/officeDocument/2006/relationships/hyperlink" Target="http://siamchart.com/stock-ichart/QLT/" TargetMode="External"/><Relationship Id="rId1102" Type="http://schemas.openxmlformats.org/officeDocument/2006/relationships/hyperlink" Target="http://siamchart.com/stock-chart/SPCG/" TargetMode="External"/><Relationship Id="rId46" Type="http://schemas.openxmlformats.org/officeDocument/2006/relationships/hyperlink" Target="http://siamchart.com/stock-chart/AIE/" TargetMode="External"/><Relationship Id="rId1407" Type="http://schemas.openxmlformats.org/officeDocument/2006/relationships/hyperlink" Target="http://siamchart.com/stock-ichart/UT/" TargetMode="External"/><Relationship Id="rId195" Type="http://schemas.openxmlformats.org/officeDocument/2006/relationships/hyperlink" Target="http://siamchart.com/stock-ichart/BLAND/" TargetMode="External"/><Relationship Id="rId262" Type="http://schemas.openxmlformats.org/officeDocument/2006/relationships/hyperlink" Target="http://siamchart.com/stock-chart/CIMBT/" TargetMode="External"/><Relationship Id="rId567" Type="http://schemas.openxmlformats.org/officeDocument/2006/relationships/hyperlink" Target="http://siamchart.com/stock-chart/K/" TargetMode="External"/><Relationship Id="rId1197" Type="http://schemas.openxmlformats.org/officeDocument/2006/relationships/hyperlink" Target="http://siamchart.com/stock-ichart/TCCC/" TargetMode="External"/><Relationship Id="rId122" Type="http://schemas.openxmlformats.org/officeDocument/2006/relationships/hyperlink" Target="http://siamchart.com/stock-chart/ASP/" TargetMode="External"/><Relationship Id="rId774" Type="http://schemas.openxmlformats.org/officeDocument/2006/relationships/hyperlink" Target="http://siamchart.com/stock-ichart/NRF/" TargetMode="External"/><Relationship Id="rId981" Type="http://schemas.openxmlformats.org/officeDocument/2006/relationships/hyperlink" Target="http://siamchart.com/stock-chart/SAT/" TargetMode="External"/><Relationship Id="rId1057" Type="http://schemas.openxmlformats.org/officeDocument/2006/relationships/hyperlink" Target="http://siamchart.com/stock-ichart/SK/" TargetMode="External"/><Relationship Id="rId427" Type="http://schemas.openxmlformats.org/officeDocument/2006/relationships/hyperlink" Target="http://siamchart.com/stock-ichart/GCAP/" TargetMode="External"/><Relationship Id="rId634" Type="http://schemas.openxmlformats.org/officeDocument/2006/relationships/hyperlink" Target="http://siamchart.com/stock-chart/LHFG/" TargetMode="External"/><Relationship Id="rId841" Type="http://schemas.openxmlformats.org/officeDocument/2006/relationships/hyperlink" Target="http://siamchart.com/stock-ichart/PK/" TargetMode="External"/><Relationship Id="rId1264" Type="http://schemas.openxmlformats.org/officeDocument/2006/relationships/hyperlink" Target="http://siamchart.com/stock-chart/TMC/" TargetMode="External"/><Relationship Id="rId1471" Type="http://schemas.openxmlformats.org/officeDocument/2006/relationships/hyperlink" Target="http://siamchart.com/stock-ichart/YUASA/" TargetMode="External"/><Relationship Id="rId701" Type="http://schemas.openxmlformats.org/officeDocument/2006/relationships/hyperlink" Target="http://siamchart.com/stock-chart/MILL/" TargetMode="External"/><Relationship Id="rId939" Type="http://schemas.openxmlformats.org/officeDocument/2006/relationships/hyperlink" Target="http://siamchart.com/stock-ichart/ROCK/" TargetMode="External"/><Relationship Id="rId1124" Type="http://schemas.openxmlformats.org/officeDocument/2006/relationships/hyperlink" Target="http://siamchart.com/stock-chart/SSP/" TargetMode="External"/><Relationship Id="rId1331" Type="http://schemas.openxmlformats.org/officeDocument/2006/relationships/hyperlink" Target="http://siamchart.com/stock-ichart/TRU/" TargetMode="External"/><Relationship Id="rId68" Type="http://schemas.openxmlformats.org/officeDocument/2006/relationships/hyperlink" Target="http://siamchart.com/stock-chart/AMA/" TargetMode="External"/><Relationship Id="rId1429" Type="http://schemas.openxmlformats.org/officeDocument/2006/relationships/hyperlink" Target="http://siamchart.com/stock-ichart/VNG/" TargetMode="External"/><Relationship Id="rId284" Type="http://schemas.openxmlformats.org/officeDocument/2006/relationships/hyperlink" Target="http://siamchart.com/stock-chart/COLOR/" TargetMode="External"/><Relationship Id="rId491" Type="http://schemas.openxmlformats.org/officeDocument/2006/relationships/hyperlink" Target="http://siamchart.com/stock-ichart/ICC/" TargetMode="External"/><Relationship Id="rId144" Type="http://schemas.openxmlformats.org/officeDocument/2006/relationships/hyperlink" Target="http://siamchart.com/stock-chart/BANPU/" TargetMode="External"/><Relationship Id="rId589" Type="http://schemas.openxmlformats.org/officeDocument/2006/relationships/hyperlink" Target="http://siamchart.com/stock-chart/KIAT/" TargetMode="External"/><Relationship Id="rId796" Type="http://schemas.openxmlformats.org/officeDocument/2006/relationships/hyperlink" Target="http://siamchart.com/stock-chart/OISHI/" TargetMode="External"/><Relationship Id="rId351" Type="http://schemas.openxmlformats.org/officeDocument/2006/relationships/hyperlink" Target="http://siamchart.com/stock-ichart/DTAC/" TargetMode="External"/><Relationship Id="rId449" Type="http://schemas.openxmlformats.org/officeDocument/2006/relationships/hyperlink" Target="http://siamchart.com/stock-ichart/GOLD/" TargetMode="External"/><Relationship Id="rId656" Type="http://schemas.openxmlformats.org/officeDocument/2006/relationships/hyperlink" Target="http://siamchart.com/stock-chart/MAJOR/" TargetMode="External"/><Relationship Id="rId863" Type="http://schemas.openxmlformats.org/officeDocument/2006/relationships/hyperlink" Target="http://siamchart.com/stock-ichart/PPM/" TargetMode="External"/><Relationship Id="rId1079" Type="http://schemas.openxmlformats.org/officeDocument/2006/relationships/hyperlink" Target="http://siamchart.com/stock-chart/SMT/" TargetMode="External"/><Relationship Id="rId1286" Type="http://schemas.openxmlformats.org/officeDocument/2006/relationships/hyperlink" Target="http://siamchart.com/stock-chart/TNPC/" TargetMode="External"/><Relationship Id="rId211" Type="http://schemas.openxmlformats.org/officeDocument/2006/relationships/hyperlink" Target="http://siamchart.com/stock-ichart/BRR/" TargetMode="External"/><Relationship Id="rId309" Type="http://schemas.openxmlformats.org/officeDocument/2006/relationships/hyperlink" Target="http://siamchart.com/stock-ichart/CPW/" TargetMode="External"/><Relationship Id="rId516" Type="http://schemas.openxmlformats.org/officeDocument/2006/relationships/hyperlink" Target="http://siamchart.com/stock-ichart/INGRS/" TargetMode="External"/><Relationship Id="rId1146" Type="http://schemas.openxmlformats.org/officeDocument/2006/relationships/hyperlink" Target="http://siamchart.com/stock-chart/STHAI/" TargetMode="External"/><Relationship Id="rId723" Type="http://schemas.openxmlformats.org/officeDocument/2006/relationships/hyperlink" Target="http://siamchart.com/stock-chart/MPG/" TargetMode="External"/><Relationship Id="rId930" Type="http://schemas.openxmlformats.org/officeDocument/2006/relationships/hyperlink" Target="http://siamchart.com/stock-chart/RICH/" TargetMode="External"/><Relationship Id="rId1006" Type="http://schemas.openxmlformats.org/officeDocument/2006/relationships/hyperlink" Target="http://siamchart.com/stock-chart/SCP/" TargetMode="External"/><Relationship Id="rId1353" Type="http://schemas.openxmlformats.org/officeDocument/2006/relationships/hyperlink" Target="http://siamchart.com/stock-ichart/TTCL/" TargetMode="External"/><Relationship Id="rId1213" Type="http://schemas.openxmlformats.org/officeDocument/2006/relationships/hyperlink" Target="http://siamchart.com/stock-ichart/TFMAMA/" TargetMode="External"/><Relationship Id="rId1420" Type="http://schemas.openxmlformats.org/officeDocument/2006/relationships/hyperlink" Target="http://siamchart.com/stock-chart/VGI/" TargetMode="External"/><Relationship Id="rId17" Type="http://schemas.openxmlformats.org/officeDocument/2006/relationships/hyperlink" Target="http://siamchart.com/stock-ichart/ABM/" TargetMode="External"/><Relationship Id="rId166" Type="http://schemas.openxmlformats.org/officeDocument/2006/relationships/hyperlink" Target="http://siamchart.com/stock-chart/BEC/" TargetMode="External"/><Relationship Id="rId373" Type="http://schemas.openxmlformats.org/officeDocument/2006/relationships/hyperlink" Target="http://siamchart.com/stock-ichart/EGCO/" TargetMode="External"/><Relationship Id="rId580" Type="http://schemas.openxmlformats.org/officeDocument/2006/relationships/hyperlink" Target="http://siamchart.com/stock-ichart/KCAR/" TargetMode="External"/><Relationship Id="rId1" Type="http://schemas.openxmlformats.org/officeDocument/2006/relationships/hyperlink" Target="http://siamchart.com/stock-chart/2S/" TargetMode="External"/><Relationship Id="rId233" Type="http://schemas.openxmlformats.org/officeDocument/2006/relationships/hyperlink" Target="http://siamchart.com/stock-ichart/CCP/" TargetMode="External"/><Relationship Id="rId440" Type="http://schemas.openxmlformats.org/officeDocument/2006/relationships/hyperlink" Target="http://siamchart.com/stock-chart/GL/" TargetMode="External"/><Relationship Id="rId678" Type="http://schemas.openxmlformats.org/officeDocument/2006/relationships/hyperlink" Target="http://siamchart.com/stock-chart/MCOT/" TargetMode="External"/><Relationship Id="rId885" Type="http://schemas.openxmlformats.org/officeDocument/2006/relationships/hyperlink" Target="http://siamchart.com/stock-ichart/PRINC/" TargetMode="External"/><Relationship Id="rId1070" Type="http://schemas.openxmlformats.org/officeDocument/2006/relationships/hyperlink" Target="http://siamchart.com/stock-ichart/SLP/" TargetMode="External"/><Relationship Id="rId300" Type="http://schemas.openxmlformats.org/officeDocument/2006/relationships/hyperlink" Target="http://siamchart.com/stock-chart/CPL/" TargetMode="External"/><Relationship Id="rId538" Type="http://schemas.openxmlformats.org/officeDocument/2006/relationships/hyperlink" Target="http://siamchart.com/stock-ichart/ITEL/" TargetMode="External"/><Relationship Id="rId745" Type="http://schemas.openxmlformats.org/officeDocument/2006/relationships/hyperlink" Target="http://siamchart.com/stock-chart/NEP/" TargetMode="External"/><Relationship Id="rId952" Type="http://schemas.openxmlformats.org/officeDocument/2006/relationships/hyperlink" Target="http://siamchart.com/stock-chart/RSP/" TargetMode="External"/><Relationship Id="rId1168" Type="http://schemas.openxmlformats.org/officeDocument/2006/relationships/hyperlink" Target="http://siamchart.com/stock-chart/SWC/" TargetMode="External"/><Relationship Id="rId1375" Type="http://schemas.openxmlformats.org/officeDocument/2006/relationships/hyperlink" Target="http://siamchart.com/stock-ichart/TWZ/" TargetMode="External"/><Relationship Id="rId81" Type="http://schemas.openxmlformats.org/officeDocument/2006/relationships/hyperlink" Target="http://siamchart.com/stock-ichart/ANAN/" TargetMode="External"/><Relationship Id="rId605" Type="http://schemas.openxmlformats.org/officeDocument/2006/relationships/hyperlink" Target="http://siamchart.com/stock-ichart/KTC/" TargetMode="External"/><Relationship Id="rId812" Type="http://schemas.openxmlformats.org/officeDocument/2006/relationships/hyperlink" Target="http://siamchart.com/stock-chart/PATO/" TargetMode="External"/><Relationship Id="rId1028" Type="http://schemas.openxmlformats.org/officeDocument/2006/relationships/hyperlink" Target="http://siamchart.com/stock-info/SFLEX/" TargetMode="External"/><Relationship Id="rId1235" Type="http://schemas.openxmlformats.org/officeDocument/2006/relationships/hyperlink" Target="http://siamchart.com/stock-ichart/THMUI/" TargetMode="External"/><Relationship Id="rId1442" Type="http://schemas.openxmlformats.org/officeDocument/2006/relationships/hyperlink" Target="http://siamchart.com/stock-chart/WG/" TargetMode="External"/><Relationship Id="rId1302" Type="http://schemas.openxmlformats.org/officeDocument/2006/relationships/hyperlink" Target="http://siamchart.com/stock-chart/TPBI/" TargetMode="External"/><Relationship Id="rId39" Type="http://schemas.openxmlformats.org/officeDocument/2006/relationships/hyperlink" Target="http://siamchart.com/stock-ichart/AGE/" TargetMode="External"/><Relationship Id="rId188" Type="http://schemas.openxmlformats.org/officeDocument/2006/relationships/hyperlink" Target="http://siamchart.com/stock-chart/BKD/" TargetMode="External"/><Relationship Id="rId395" Type="http://schemas.openxmlformats.org/officeDocument/2006/relationships/hyperlink" Target="http://siamchart.com/stock-ichart/F_26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workbookViewId="0">
      <selection activeCell="A2" sqref="A2:X733"/>
    </sheetView>
  </sheetViews>
  <sheetFormatPr defaultColWidth="12.625" defaultRowHeight="15" customHeight="1" x14ac:dyDescent="0.3"/>
  <cols>
    <col min="1" max="1" width="9.5" customWidth="1"/>
    <col min="2" max="2" width="4.125" customWidth="1"/>
    <col min="3" max="3" width="10" customWidth="1"/>
    <col min="4" max="4" width="8.625" customWidth="1"/>
    <col min="5" max="5" width="6.125" customWidth="1"/>
    <col min="6" max="6" width="6.875" customWidth="1"/>
    <col min="7" max="7" width="11.625" customWidth="1"/>
    <col min="8" max="8" width="9.125" customWidth="1"/>
    <col min="9" max="9" width="9.5" customWidth="1"/>
    <col min="10" max="10" width="9.125" customWidth="1"/>
    <col min="11" max="11" width="6.125" customWidth="1"/>
    <col min="12" max="12" width="7.125" customWidth="1"/>
    <col min="13" max="13" width="5.125" customWidth="1"/>
    <col min="14" max="14" width="6.125" customWidth="1"/>
    <col min="15" max="15" width="7" customWidth="1"/>
    <col min="16" max="17" width="8.875" customWidth="1"/>
    <col min="18" max="18" width="7.125" customWidth="1"/>
    <col min="19" max="19" width="8.5" customWidth="1"/>
    <col min="20" max="20" width="5.875" customWidth="1"/>
    <col min="21" max="22" width="7.375" customWidth="1"/>
    <col min="23" max="23" width="6.875" customWidth="1"/>
    <col min="24" max="24" width="12.625" customWidth="1"/>
  </cols>
  <sheetData>
    <row r="1" spans="1:26" ht="17.2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</row>
    <row r="2" spans="1:26" ht="18" thickTop="1" thickBot="1" x14ac:dyDescent="0.35">
      <c r="A2" s="130" t="s">
        <v>0</v>
      </c>
      <c r="B2" s="130">
        <v>1</v>
      </c>
      <c r="C2" s="133" t="s">
        <v>1122</v>
      </c>
      <c r="D2" s="133"/>
      <c r="E2" s="133">
        <v>3.28</v>
      </c>
      <c r="F2" s="134">
        <v>1.23</v>
      </c>
      <c r="G2" s="135">
        <v>433000</v>
      </c>
      <c r="H2" s="135">
        <v>1429</v>
      </c>
      <c r="I2" s="135">
        <v>1476</v>
      </c>
      <c r="J2" s="133">
        <v>7.14</v>
      </c>
      <c r="K2" s="133">
        <v>0.99</v>
      </c>
      <c r="L2" s="133">
        <v>0.22</v>
      </c>
      <c r="M2" s="133">
        <v>7.0000000000000007E-2</v>
      </c>
      <c r="N2" s="133">
        <v>0.48</v>
      </c>
      <c r="O2" s="133">
        <v>14.11</v>
      </c>
      <c r="P2" s="133">
        <v>14.65</v>
      </c>
      <c r="Q2" s="133">
        <v>6.91</v>
      </c>
      <c r="R2" s="133">
        <v>4.2699999999999996</v>
      </c>
      <c r="S2" s="133">
        <v>58.29</v>
      </c>
      <c r="T2" s="133"/>
      <c r="U2" s="133"/>
      <c r="V2" s="133"/>
      <c r="W2" s="134"/>
      <c r="X2" s="133"/>
      <c r="Y2" s="2"/>
      <c r="Z2" s="2"/>
    </row>
    <row r="3" spans="1:26" ht="18" thickTop="1" thickBot="1" x14ac:dyDescent="0.35">
      <c r="A3" s="131" t="s">
        <v>1113</v>
      </c>
      <c r="B3" s="131">
        <v>2</v>
      </c>
      <c r="C3" s="131" t="s">
        <v>179</v>
      </c>
      <c r="D3" s="136"/>
      <c r="E3" s="136">
        <v>0</v>
      </c>
      <c r="F3" s="136">
        <v>0</v>
      </c>
      <c r="G3" s="136">
        <v>0</v>
      </c>
      <c r="H3" s="136">
        <v>0</v>
      </c>
      <c r="I3" s="136">
        <v>0</v>
      </c>
      <c r="J3" s="136"/>
      <c r="K3" s="136"/>
      <c r="L3" s="136">
        <v>0.78</v>
      </c>
      <c r="M3" s="136"/>
      <c r="N3" s="136">
        <v>0</v>
      </c>
      <c r="O3" s="136"/>
      <c r="P3" s="136"/>
      <c r="Q3" s="136"/>
      <c r="R3" s="136"/>
      <c r="S3" s="136">
        <v>2.1</v>
      </c>
      <c r="T3" s="136"/>
      <c r="U3" s="136"/>
      <c r="V3" s="136"/>
      <c r="W3" s="137"/>
      <c r="X3" s="136"/>
      <c r="Y3" s="2"/>
      <c r="Z3" s="2"/>
    </row>
    <row r="4" spans="1:26" ht="18" thickTop="1" thickBot="1" x14ac:dyDescent="0.35">
      <c r="A4" s="130" t="s">
        <v>1</v>
      </c>
      <c r="B4" s="130">
        <v>3</v>
      </c>
      <c r="C4" s="133" t="s">
        <v>1122</v>
      </c>
      <c r="D4" s="133"/>
      <c r="E4" s="133">
        <v>0.31</v>
      </c>
      <c r="F4" s="133">
        <v>0</v>
      </c>
      <c r="G4" s="135">
        <v>10006300</v>
      </c>
      <c r="H4" s="135">
        <v>3103</v>
      </c>
      <c r="I4" s="135">
        <v>1106</v>
      </c>
      <c r="J4" s="133">
        <v>8.94</v>
      </c>
      <c r="K4" s="133">
        <v>0.63</v>
      </c>
      <c r="L4" s="133">
        <v>0.75</v>
      </c>
      <c r="M4" s="133"/>
      <c r="N4" s="133">
        <v>0.03</v>
      </c>
      <c r="O4" s="133">
        <v>6.21</v>
      </c>
      <c r="P4" s="133">
        <v>8.7100000000000009</v>
      </c>
      <c r="Q4" s="133">
        <v>9.39</v>
      </c>
      <c r="R4" s="133"/>
      <c r="S4" s="133">
        <v>91.98</v>
      </c>
      <c r="T4" s="133"/>
      <c r="U4" s="133"/>
      <c r="V4" s="133"/>
      <c r="W4" s="134"/>
      <c r="X4" s="133"/>
      <c r="Y4" s="2"/>
      <c r="Z4" s="2"/>
    </row>
    <row r="5" spans="1:26" ht="18" thickTop="1" thickBot="1" x14ac:dyDescent="0.35">
      <c r="A5" s="131" t="s">
        <v>2</v>
      </c>
      <c r="B5" s="131">
        <v>4</v>
      </c>
      <c r="C5" s="136" t="s">
        <v>1122</v>
      </c>
      <c r="D5" s="136"/>
      <c r="E5" s="136">
        <v>4.9800000000000004</v>
      </c>
      <c r="F5" s="136">
        <v>0</v>
      </c>
      <c r="G5" s="138">
        <v>3100</v>
      </c>
      <c r="H5" s="136">
        <v>15</v>
      </c>
      <c r="I5" s="138">
        <v>4880</v>
      </c>
      <c r="J5" s="136"/>
      <c r="K5" s="136">
        <v>1.44</v>
      </c>
      <c r="L5" s="136">
        <v>3.5</v>
      </c>
      <c r="M5" s="136"/>
      <c r="N5" s="136">
        <v>0</v>
      </c>
      <c r="O5" s="136">
        <v>0.09</v>
      </c>
      <c r="P5" s="136">
        <v>-6.87</v>
      </c>
      <c r="Q5" s="136">
        <v>0.81</v>
      </c>
      <c r="R5" s="136"/>
      <c r="S5" s="136">
        <v>25.86</v>
      </c>
      <c r="T5" s="136"/>
      <c r="U5" s="136"/>
      <c r="V5" s="136"/>
      <c r="W5" s="137"/>
      <c r="X5" s="136"/>
      <c r="Y5" s="2"/>
      <c r="Z5" s="2"/>
    </row>
    <row r="6" spans="1:26" ht="18" thickTop="1" thickBot="1" x14ac:dyDescent="0.35">
      <c r="A6" s="130" t="s">
        <v>3</v>
      </c>
      <c r="B6" s="130">
        <v>5</v>
      </c>
      <c r="C6" s="133" t="s">
        <v>1123</v>
      </c>
      <c r="D6" s="133" t="s">
        <v>4</v>
      </c>
      <c r="E6" s="133">
        <v>1.5</v>
      </c>
      <c r="F6" s="133">
        <v>0</v>
      </c>
      <c r="G6" s="133">
        <v>0</v>
      </c>
      <c r="H6" s="133">
        <v>0</v>
      </c>
      <c r="I6" s="135">
        <v>1685</v>
      </c>
      <c r="J6" s="133"/>
      <c r="K6" s="133">
        <v>3.41</v>
      </c>
      <c r="L6" s="133">
        <v>2.3199999999999998</v>
      </c>
      <c r="M6" s="133"/>
      <c r="N6" s="133">
        <v>0</v>
      </c>
      <c r="O6" s="133">
        <v>4.92</v>
      </c>
      <c r="P6" s="133">
        <v>11.66</v>
      </c>
      <c r="Q6" s="133">
        <v>7.17</v>
      </c>
      <c r="R6" s="133"/>
      <c r="S6" s="133">
        <v>25.01</v>
      </c>
      <c r="T6" s="133"/>
      <c r="U6" s="133"/>
      <c r="V6" s="133"/>
      <c r="W6" s="134"/>
      <c r="X6" s="133"/>
      <c r="Y6" s="2"/>
      <c r="Z6" s="2"/>
    </row>
    <row r="7" spans="1:26" ht="18" thickTop="1" thickBot="1" x14ac:dyDescent="0.35">
      <c r="A7" s="131" t="s">
        <v>5</v>
      </c>
      <c r="B7" s="131">
        <v>6</v>
      </c>
      <c r="C7" s="136" t="s">
        <v>1122</v>
      </c>
      <c r="D7" s="136"/>
      <c r="E7" s="136">
        <v>1.64</v>
      </c>
      <c r="F7" s="139">
        <v>-2.96</v>
      </c>
      <c r="G7" s="138">
        <v>23850500</v>
      </c>
      <c r="H7" s="138">
        <v>39393</v>
      </c>
      <c r="I7" s="138">
        <v>7954</v>
      </c>
      <c r="J7" s="136"/>
      <c r="K7" s="136">
        <v>0.47</v>
      </c>
      <c r="L7" s="136">
        <v>3.16</v>
      </c>
      <c r="M7" s="136"/>
      <c r="N7" s="136">
        <v>0</v>
      </c>
      <c r="O7" s="136">
        <v>-5.34</v>
      </c>
      <c r="P7" s="136">
        <v>-12.49</v>
      </c>
      <c r="Q7" s="136">
        <v>-18.7</v>
      </c>
      <c r="R7" s="136"/>
      <c r="S7" s="136">
        <v>58.59</v>
      </c>
      <c r="T7" s="136"/>
      <c r="U7" s="136"/>
      <c r="V7" s="136"/>
      <c r="W7" s="137"/>
      <c r="X7" s="136"/>
      <c r="Y7" s="2"/>
      <c r="Z7" s="2"/>
    </row>
    <row r="8" spans="1:26" ht="18" thickTop="1" thickBot="1" x14ac:dyDescent="0.35">
      <c r="A8" s="130" t="s">
        <v>6</v>
      </c>
      <c r="B8" s="130">
        <v>7</v>
      </c>
      <c r="C8" s="133" t="s">
        <v>1122</v>
      </c>
      <c r="D8" s="133"/>
      <c r="E8" s="133">
        <v>5.95</v>
      </c>
      <c r="F8" s="140">
        <v>-1.65</v>
      </c>
      <c r="G8" s="135">
        <v>153700</v>
      </c>
      <c r="H8" s="133">
        <v>919</v>
      </c>
      <c r="I8" s="135">
        <v>1398</v>
      </c>
      <c r="J8" s="133">
        <v>12.63</v>
      </c>
      <c r="K8" s="133">
        <v>1.4</v>
      </c>
      <c r="L8" s="133">
        <v>1.18</v>
      </c>
      <c r="M8" s="133"/>
      <c r="N8" s="133">
        <v>0.44</v>
      </c>
      <c r="O8" s="133">
        <v>8.6199999999999992</v>
      </c>
      <c r="P8" s="133">
        <v>11.7</v>
      </c>
      <c r="Q8" s="133">
        <v>6.79</v>
      </c>
      <c r="R8" s="133"/>
      <c r="S8" s="133">
        <v>32.61</v>
      </c>
      <c r="T8" s="133"/>
      <c r="U8" s="133"/>
      <c r="V8" s="133"/>
      <c r="W8" s="134"/>
      <c r="X8" s="133"/>
      <c r="Y8" s="2"/>
      <c r="Z8" s="2"/>
    </row>
    <row r="9" spans="1:26" ht="18" thickTop="1" thickBot="1" x14ac:dyDescent="0.35">
      <c r="A9" s="131" t="s">
        <v>7</v>
      </c>
      <c r="B9" s="131">
        <v>8</v>
      </c>
      <c r="C9" s="136" t="s">
        <v>1123</v>
      </c>
      <c r="D9" s="136"/>
      <c r="E9" s="136">
        <v>0.94</v>
      </c>
      <c r="F9" s="137">
        <v>6.82</v>
      </c>
      <c r="G9" s="138">
        <v>3958700</v>
      </c>
      <c r="H9" s="138">
        <v>3705</v>
      </c>
      <c r="I9" s="136">
        <v>282</v>
      </c>
      <c r="J9" s="136">
        <v>26.21</v>
      </c>
      <c r="K9" s="136">
        <v>1.17</v>
      </c>
      <c r="L9" s="136">
        <v>2.2400000000000002</v>
      </c>
      <c r="M9" s="136"/>
      <c r="N9" s="136">
        <v>0.04</v>
      </c>
      <c r="O9" s="136">
        <v>3.31</v>
      </c>
      <c r="P9" s="136">
        <v>4.53</v>
      </c>
      <c r="Q9" s="136">
        <v>2.64</v>
      </c>
      <c r="R9" s="136"/>
      <c r="S9" s="136">
        <v>34.67</v>
      </c>
      <c r="T9" s="136"/>
      <c r="U9" s="136"/>
      <c r="V9" s="136"/>
      <c r="W9" s="137"/>
      <c r="X9" s="136"/>
      <c r="Y9" s="2"/>
      <c r="Z9" s="2"/>
    </row>
    <row r="10" spans="1:26" ht="18" thickTop="1" thickBot="1" x14ac:dyDescent="0.35">
      <c r="A10" s="130" t="s">
        <v>8</v>
      </c>
      <c r="B10" s="130">
        <v>9</v>
      </c>
      <c r="C10" s="133" t="s">
        <v>1122</v>
      </c>
      <c r="D10" s="133"/>
      <c r="E10" s="133">
        <v>0.72</v>
      </c>
      <c r="F10" s="140">
        <v>-2.7</v>
      </c>
      <c r="G10" s="135">
        <v>489500</v>
      </c>
      <c r="H10" s="133">
        <v>353</v>
      </c>
      <c r="I10" s="133">
        <v>228</v>
      </c>
      <c r="J10" s="133"/>
      <c r="K10" s="133">
        <v>0.38</v>
      </c>
      <c r="L10" s="133">
        <v>5.33</v>
      </c>
      <c r="M10" s="133"/>
      <c r="N10" s="133">
        <v>0</v>
      </c>
      <c r="O10" s="133">
        <v>-4.74</v>
      </c>
      <c r="P10" s="133">
        <v>-40.200000000000003</v>
      </c>
      <c r="Q10" s="133">
        <v>-220.27</v>
      </c>
      <c r="R10" s="133"/>
      <c r="S10" s="133">
        <v>60.49</v>
      </c>
      <c r="T10" s="133"/>
      <c r="U10" s="133"/>
      <c r="V10" s="133"/>
      <c r="W10" s="134"/>
      <c r="X10" s="133"/>
      <c r="Y10" s="2"/>
      <c r="Z10" s="2"/>
    </row>
    <row r="11" spans="1:26" ht="18" thickTop="1" thickBot="1" x14ac:dyDescent="0.35">
      <c r="A11" s="131" t="s">
        <v>9</v>
      </c>
      <c r="B11" s="131">
        <v>10</v>
      </c>
      <c r="C11" s="136" t="s">
        <v>1123</v>
      </c>
      <c r="D11" s="136"/>
      <c r="E11" s="136">
        <v>0.56000000000000005</v>
      </c>
      <c r="F11" s="139">
        <v>-5.08</v>
      </c>
      <c r="G11" s="138">
        <v>89500</v>
      </c>
      <c r="H11" s="136">
        <v>51</v>
      </c>
      <c r="I11" s="136">
        <v>752</v>
      </c>
      <c r="J11" s="136">
        <v>184.97</v>
      </c>
      <c r="K11" s="136">
        <v>1.29</v>
      </c>
      <c r="L11" s="136">
        <v>0.62</v>
      </c>
      <c r="M11" s="136"/>
      <c r="N11" s="136">
        <v>0</v>
      </c>
      <c r="O11" s="136">
        <v>3.51</v>
      </c>
      <c r="P11" s="136">
        <v>0.67</v>
      </c>
      <c r="Q11" s="136">
        <v>-39.770000000000003</v>
      </c>
      <c r="R11" s="136"/>
      <c r="S11" s="136">
        <v>50.34</v>
      </c>
      <c r="T11" s="136"/>
      <c r="U11" s="136"/>
      <c r="V11" s="136"/>
      <c r="W11" s="137"/>
      <c r="X11" s="136"/>
      <c r="Y11" s="2"/>
      <c r="Z11" s="2"/>
    </row>
    <row r="12" spans="1:26" ht="18" thickTop="1" thickBot="1" x14ac:dyDescent="0.35">
      <c r="A12" s="130" t="s">
        <v>10</v>
      </c>
      <c r="B12" s="130">
        <v>11</v>
      </c>
      <c r="C12" s="133" t="s">
        <v>1123</v>
      </c>
      <c r="D12" s="133"/>
      <c r="E12" s="133">
        <v>2.88</v>
      </c>
      <c r="F12" s="140">
        <v>-2.04</v>
      </c>
      <c r="G12" s="135">
        <v>13185000</v>
      </c>
      <c r="H12" s="135">
        <v>38038</v>
      </c>
      <c r="I12" s="135">
        <v>29307</v>
      </c>
      <c r="J12" s="133">
        <v>21.95</v>
      </c>
      <c r="K12" s="133">
        <v>2.56</v>
      </c>
      <c r="L12" s="133">
        <v>0.31</v>
      </c>
      <c r="M12" s="133"/>
      <c r="N12" s="133">
        <v>0.13</v>
      </c>
      <c r="O12" s="133">
        <v>10.46</v>
      </c>
      <c r="P12" s="133">
        <v>11.07</v>
      </c>
      <c r="Q12" s="133">
        <v>26.23</v>
      </c>
      <c r="R12" s="133"/>
      <c r="S12" s="133">
        <v>21.75</v>
      </c>
      <c r="T12" s="133"/>
      <c r="U12" s="133"/>
      <c r="V12" s="133"/>
      <c r="W12" s="134"/>
      <c r="X12" s="133"/>
      <c r="Y12" s="2"/>
      <c r="Z12" s="2"/>
    </row>
    <row r="13" spans="1:26" ht="18" thickTop="1" thickBot="1" x14ac:dyDescent="0.35">
      <c r="A13" s="131" t="s">
        <v>11</v>
      </c>
      <c r="B13" s="131">
        <v>12</v>
      </c>
      <c r="C13" s="136" t="s">
        <v>1123</v>
      </c>
      <c r="D13" s="136"/>
      <c r="E13" s="136">
        <v>1.2</v>
      </c>
      <c r="F13" s="136">
        <v>0</v>
      </c>
      <c r="G13" s="138">
        <v>1053500</v>
      </c>
      <c r="H13" s="138">
        <v>1268</v>
      </c>
      <c r="I13" s="136">
        <v>720</v>
      </c>
      <c r="J13" s="136">
        <v>17.559999999999999</v>
      </c>
      <c r="K13" s="136">
        <v>1.0900000000000001</v>
      </c>
      <c r="L13" s="136">
        <v>1.1599999999999999</v>
      </c>
      <c r="M13" s="136"/>
      <c r="N13" s="136">
        <v>7.0000000000000007E-2</v>
      </c>
      <c r="O13" s="136">
        <v>5.57</v>
      </c>
      <c r="P13" s="136">
        <v>6.33</v>
      </c>
      <c r="Q13" s="136">
        <v>1.55</v>
      </c>
      <c r="R13" s="136">
        <v>3.33</v>
      </c>
      <c r="S13" s="136">
        <v>24.93</v>
      </c>
      <c r="T13" s="136"/>
      <c r="U13" s="136"/>
      <c r="V13" s="136"/>
      <c r="W13" s="137"/>
      <c r="X13" s="136"/>
      <c r="Y13" s="2"/>
      <c r="Z13" s="2"/>
    </row>
    <row r="14" spans="1:26" ht="18" thickTop="1" thickBot="1" x14ac:dyDescent="0.35">
      <c r="A14" s="130" t="s">
        <v>12</v>
      </c>
      <c r="B14" s="130">
        <v>13</v>
      </c>
      <c r="C14" s="133" t="s">
        <v>1122</v>
      </c>
      <c r="D14" s="133"/>
      <c r="E14" s="133">
        <v>0.8</v>
      </c>
      <c r="F14" s="134">
        <v>1.27</v>
      </c>
      <c r="G14" s="135">
        <v>387000</v>
      </c>
      <c r="H14" s="133">
        <v>299</v>
      </c>
      <c r="I14" s="133">
        <v>480</v>
      </c>
      <c r="J14" s="133">
        <v>8.7799999999999994</v>
      </c>
      <c r="K14" s="133">
        <v>0.78</v>
      </c>
      <c r="L14" s="133">
        <v>1.18</v>
      </c>
      <c r="M14" s="133">
        <v>0.01</v>
      </c>
      <c r="N14" s="133">
        <v>0.09</v>
      </c>
      <c r="O14" s="133">
        <v>6.43</v>
      </c>
      <c r="P14" s="133">
        <v>9.25</v>
      </c>
      <c r="Q14" s="133">
        <v>3.81</v>
      </c>
      <c r="R14" s="133">
        <v>1.25</v>
      </c>
      <c r="S14" s="133">
        <v>37.56</v>
      </c>
      <c r="T14" s="133"/>
      <c r="U14" s="133"/>
      <c r="V14" s="133"/>
      <c r="W14" s="134"/>
      <c r="X14" s="133"/>
      <c r="Y14" s="2"/>
      <c r="Z14" s="2"/>
    </row>
    <row r="15" spans="1:26" ht="18" thickTop="1" thickBot="1" x14ac:dyDescent="0.35">
      <c r="A15" s="131" t="s">
        <v>13</v>
      </c>
      <c r="B15" s="131">
        <v>14</v>
      </c>
      <c r="C15" s="136" t="s">
        <v>1122</v>
      </c>
      <c r="D15" s="136"/>
      <c r="E15" s="136">
        <v>175.5</v>
      </c>
      <c r="F15" s="139">
        <v>-0.28000000000000003</v>
      </c>
      <c r="G15" s="138">
        <v>4745700</v>
      </c>
      <c r="H15" s="138">
        <v>829022</v>
      </c>
      <c r="I15" s="138">
        <v>521859</v>
      </c>
      <c r="J15" s="136">
        <v>17.670000000000002</v>
      </c>
      <c r="K15" s="136">
        <v>7.31</v>
      </c>
      <c r="L15" s="136">
        <v>4.1399999999999997</v>
      </c>
      <c r="M15" s="136">
        <v>3.24</v>
      </c>
      <c r="N15" s="136">
        <v>9.9600000000000009</v>
      </c>
      <c r="O15" s="136">
        <v>12.5</v>
      </c>
      <c r="P15" s="136">
        <v>43.57</v>
      </c>
      <c r="Q15" s="136">
        <v>16.04</v>
      </c>
      <c r="R15" s="136">
        <v>4.18</v>
      </c>
      <c r="S15" s="136">
        <v>36.229999999999997</v>
      </c>
      <c r="T15" s="136"/>
      <c r="U15" s="136"/>
      <c r="V15" s="136"/>
      <c r="W15" s="137"/>
      <c r="X15" s="136"/>
      <c r="Y15" s="2"/>
      <c r="Z15" s="2"/>
    </row>
    <row r="16" spans="1:26" ht="18" thickTop="1" thickBot="1" x14ac:dyDescent="0.35">
      <c r="A16" s="130" t="s">
        <v>14</v>
      </c>
      <c r="B16" s="130">
        <v>15</v>
      </c>
      <c r="C16" s="133" t="s">
        <v>1123</v>
      </c>
      <c r="D16" s="133" t="s">
        <v>15</v>
      </c>
      <c r="E16" s="133">
        <v>0.32</v>
      </c>
      <c r="F16" s="140">
        <v>-5.88</v>
      </c>
      <c r="G16" s="135">
        <v>31132600</v>
      </c>
      <c r="H16" s="135">
        <v>9964</v>
      </c>
      <c r="I16" s="135">
        <v>1371</v>
      </c>
      <c r="J16" s="133"/>
      <c r="K16" s="133">
        <v>1.43</v>
      </c>
      <c r="L16" s="133">
        <v>0.9</v>
      </c>
      <c r="M16" s="133"/>
      <c r="N16" s="133">
        <v>0</v>
      </c>
      <c r="O16" s="133">
        <v>-19.850000000000001</v>
      </c>
      <c r="P16" s="133">
        <v>-34.21</v>
      </c>
      <c r="Q16" s="133">
        <v>-299.48</v>
      </c>
      <c r="R16" s="133"/>
      <c r="S16" s="133">
        <v>59.68</v>
      </c>
      <c r="T16" s="133"/>
      <c r="U16" s="133"/>
      <c r="V16" s="133"/>
      <c r="W16" s="134"/>
      <c r="X16" s="133"/>
      <c r="Y16" s="2"/>
      <c r="Z16" s="2"/>
    </row>
    <row r="17" spans="1:26" ht="18" thickTop="1" thickBot="1" x14ac:dyDescent="0.35">
      <c r="A17" s="131" t="s">
        <v>16</v>
      </c>
      <c r="B17" s="131">
        <v>16</v>
      </c>
      <c r="C17" s="136" t="s">
        <v>1122</v>
      </c>
      <c r="D17" s="136"/>
      <c r="E17" s="136">
        <v>134.5</v>
      </c>
      <c r="F17" s="139">
        <v>-3.58</v>
      </c>
      <c r="G17" s="138">
        <v>3008000</v>
      </c>
      <c r="H17" s="138">
        <v>417852</v>
      </c>
      <c r="I17" s="138">
        <v>33625</v>
      </c>
      <c r="J17" s="136">
        <v>9.4499999999999993</v>
      </c>
      <c r="K17" s="136">
        <v>2.2200000000000002</v>
      </c>
      <c r="L17" s="136">
        <v>4.76</v>
      </c>
      <c r="M17" s="136">
        <v>1.85</v>
      </c>
      <c r="N17" s="136">
        <v>14.17</v>
      </c>
      <c r="O17" s="136">
        <v>4.99</v>
      </c>
      <c r="P17" s="136">
        <v>20.56</v>
      </c>
      <c r="Q17" s="136">
        <v>14.3</v>
      </c>
      <c r="R17" s="136">
        <v>3.72</v>
      </c>
      <c r="S17" s="136">
        <v>30.87</v>
      </c>
      <c r="T17" s="136"/>
      <c r="U17" s="136"/>
      <c r="V17" s="136"/>
      <c r="W17" s="137"/>
      <c r="X17" s="136"/>
      <c r="Y17" s="2"/>
      <c r="Z17" s="2"/>
    </row>
    <row r="18" spans="1:26" ht="18" thickTop="1" thickBot="1" x14ac:dyDescent="0.35">
      <c r="A18" s="130" t="s">
        <v>17</v>
      </c>
      <c r="B18" s="130">
        <v>17</v>
      </c>
      <c r="C18" s="133" t="s">
        <v>1122</v>
      </c>
      <c r="D18" s="133"/>
      <c r="E18" s="133">
        <v>0.59</v>
      </c>
      <c r="F18" s="133">
        <v>0</v>
      </c>
      <c r="G18" s="135">
        <v>446400</v>
      </c>
      <c r="H18" s="133">
        <v>264</v>
      </c>
      <c r="I18" s="133">
        <v>944</v>
      </c>
      <c r="J18" s="133">
        <v>21.36</v>
      </c>
      <c r="K18" s="133">
        <v>1.79</v>
      </c>
      <c r="L18" s="133">
        <v>2.44</v>
      </c>
      <c r="M18" s="133"/>
      <c r="N18" s="133">
        <v>0.03</v>
      </c>
      <c r="O18" s="133">
        <v>2.62</v>
      </c>
      <c r="P18" s="133">
        <v>8.1999999999999993</v>
      </c>
      <c r="Q18" s="133">
        <v>17.46</v>
      </c>
      <c r="R18" s="133">
        <v>4.24</v>
      </c>
      <c r="S18" s="133">
        <v>17.87</v>
      </c>
      <c r="T18" s="133"/>
      <c r="U18" s="133"/>
      <c r="V18" s="133"/>
      <c r="W18" s="134"/>
      <c r="X18" s="133"/>
      <c r="Y18" s="2"/>
      <c r="Z18" s="2"/>
    </row>
    <row r="19" spans="1:26" ht="18" thickTop="1" thickBot="1" x14ac:dyDescent="0.35">
      <c r="A19" s="131" t="s">
        <v>18</v>
      </c>
      <c r="B19" s="131">
        <v>18</v>
      </c>
      <c r="C19" s="136" t="s">
        <v>1123</v>
      </c>
      <c r="D19" s="136"/>
      <c r="E19" s="136">
        <v>6</v>
      </c>
      <c r="F19" s="139">
        <v>-4</v>
      </c>
      <c r="G19" s="136">
        <v>800</v>
      </c>
      <c r="H19" s="136">
        <v>5</v>
      </c>
      <c r="I19" s="136">
        <v>273</v>
      </c>
      <c r="J19" s="136"/>
      <c r="K19" s="136">
        <v>0.23</v>
      </c>
      <c r="L19" s="136">
        <v>0.26</v>
      </c>
      <c r="M19" s="136"/>
      <c r="N19" s="136">
        <v>0</v>
      </c>
      <c r="O19" s="136">
        <v>-2.9</v>
      </c>
      <c r="P19" s="136">
        <v>-3.62</v>
      </c>
      <c r="Q19" s="136">
        <v>-7.31</v>
      </c>
      <c r="R19" s="136"/>
      <c r="S19" s="136">
        <v>43.31</v>
      </c>
      <c r="T19" s="136"/>
      <c r="U19" s="136"/>
      <c r="V19" s="136"/>
      <c r="W19" s="137"/>
      <c r="X19" s="136"/>
      <c r="Y19" s="2"/>
      <c r="Z19" s="2"/>
    </row>
    <row r="20" spans="1:26" ht="15.75" customHeight="1" thickTop="1" thickBot="1" x14ac:dyDescent="0.35">
      <c r="A20" s="130" t="s">
        <v>19</v>
      </c>
      <c r="B20" s="130">
        <v>19</v>
      </c>
      <c r="C20" s="133" t="s">
        <v>1122</v>
      </c>
      <c r="D20" s="133"/>
      <c r="E20" s="133">
        <v>1.34</v>
      </c>
      <c r="F20" s="140">
        <v>-2.9</v>
      </c>
      <c r="G20" s="135">
        <v>2176000</v>
      </c>
      <c r="H20" s="135">
        <v>2921</v>
      </c>
      <c r="I20" s="135">
        <v>1296</v>
      </c>
      <c r="J20" s="133">
        <v>7.41</v>
      </c>
      <c r="K20" s="133">
        <v>0.75</v>
      </c>
      <c r="L20" s="133">
        <v>1.87</v>
      </c>
      <c r="M20" s="133">
        <v>0.09</v>
      </c>
      <c r="N20" s="133">
        <v>0.18</v>
      </c>
      <c r="O20" s="133">
        <v>4.74</v>
      </c>
      <c r="P20" s="133">
        <v>10.19</v>
      </c>
      <c r="Q20" s="133">
        <v>1.51</v>
      </c>
      <c r="R20" s="133">
        <v>13.43</v>
      </c>
      <c r="S20" s="133">
        <v>44.27</v>
      </c>
      <c r="T20" s="133"/>
      <c r="U20" s="133"/>
      <c r="V20" s="133"/>
      <c r="W20" s="134"/>
      <c r="X20" s="133"/>
      <c r="Y20" s="2"/>
      <c r="Z20" s="2"/>
    </row>
    <row r="21" spans="1:26" ht="15.75" customHeight="1" thickTop="1" thickBot="1" x14ac:dyDescent="0.35">
      <c r="A21" s="131" t="s">
        <v>20</v>
      </c>
      <c r="B21" s="131">
        <v>20</v>
      </c>
      <c r="C21" s="136" t="s">
        <v>1122</v>
      </c>
      <c r="D21" s="136"/>
      <c r="E21" s="136">
        <v>12</v>
      </c>
      <c r="F21" s="137">
        <v>3.45</v>
      </c>
      <c r="G21" s="138">
        <v>15142400</v>
      </c>
      <c r="H21" s="138">
        <v>179822</v>
      </c>
      <c r="I21" s="138">
        <v>3871</v>
      </c>
      <c r="J21" s="136"/>
      <c r="K21" s="136">
        <v>0.63</v>
      </c>
      <c r="L21" s="136">
        <v>2.0299999999999998</v>
      </c>
      <c r="M21" s="136"/>
      <c r="N21" s="136">
        <v>0</v>
      </c>
      <c r="O21" s="136">
        <v>-1.59</v>
      </c>
      <c r="P21" s="136">
        <v>-11.37</v>
      </c>
      <c r="Q21" s="136">
        <v>-4.17</v>
      </c>
      <c r="R21" s="136">
        <v>2.94</v>
      </c>
      <c r="S21" s="136">
        <v>49.55</v>
      </c>
      <c r="T21" s="136"/>
      <c r="U21" s="136"/>
      <c r="V21" s="136"/>
      <c r="W21" s="137"/>
      <c r="X21" s="136"/>
      <c r="Y21" s="2"/>
      <c r="Z21" s="2"/>
    </row>
    <row r="22" spans="1:26" ht="15.75" customHeight="1" thickTop="1" thickBot="1" x14ac:dyDescent="0.35">
      <c r="A22" s="130" t="s">
        <v>21</v>
      </c>
      <c r="B22" s="130">
        <v>21</v>
      </c>
      <c r="C22" s="133" t="s">
        <v>1122</v>
      </c>
      <c r="D22" s="133"/>
      <c r="E22" s="133">
        <v>12.3</v>
      </c>
      <c r="F22" s="140">
        <v>-2.38</v>
      </c>
      <c r="G22" s="135">
        <v>31500</v>
      </c>
      <c r="H22" s="133">
        <v>392</v>
      </c>
      <c r="I22" s="135">
        <v>1844</v>
      </c>
      <c r="J22" s="133">
        <v>20.89</v>
      </c>
      <c r="K22" s="133">
        <v>1.18</v>
      </c>
      <c r="L22" s="133">
        <v>0.15</v>
      </c>
      <c r="M22" s="133">
        <v>0.45</v>
      </c>
      <c r="N22" s="133">
        <v>0.59</v>
      </c>
      <c r="O22" s="133">
        <v>6.02</v>
      </c>
      <c r="P22" s="133">
        <v>5.68</v>
      </c>
      <c r="Q22" s="133">
        <v>3.18</v>
      </c>
      <c r="R22" s="133">
        <v>3.66</v>
      </c>
      <c r="S22" s="133">
        <v>58.86</v>
      </c>
      <c r="T22" s="133"/>
      <c r="U22" s="133"/>
      <c r="V22" s="133"/>
      <c r="W22" s="134"/>
      <c r="X22" s="133"/>
      <c r="Y22" s="2"/>
      <c r="Z22" s="2"/>
    </row>
    <row r="23" spans="1:26" ht="15.75" customHeight="1" thickTop="1" thickBot="1" x14ac:dyDescent="0.35">
      <c r="A23" s="131" t="s">
        <v>22</v>
      </c>
      <c r="B23" s="131">
        <v>22</v>
      </c>
      <c r="C23" s="136" t="s">
        <v>1122</v>
      </c>
      <c r="D23" s="136"/>
      <c r="E23" s="136">
        <v>2.02</v>
      </c>
      <c r="F23" s="139">
        <v>-3.81</v>
      </c>
      <c r="G23" s="138">
        <v>25743700</v>
      </c>
      <c r="H23" s="138">
        <v>52359</v>
      </c>
      <c r="I23" s="138">
        <v>5656</v>
      </c>
      <c r="J23" s="136">
        <v>9.75</v>
      </c>
      <c r="K23" s="136">
        <v>2.31</v>
      </c>
      <c r="L23" s="136">
        <v>0.16</v>
      </c>
      <c r="M23" s="136"/>
      <c r="N23" s="136">
        <v>0.2</v>
      </c>
      <c r="O23" s="136">
        <v>18.89</v>
      </c>
      <c r="P23" s="136">
        <v>24.92</v>
      </c>
      <c r="Q23" s="136">
        <v>9.35</v>
      </c>
      <c r="R23" s="136">
        <v>5.94</v>
      </c>
      <c r="S23" s="136">
        <v>49.9</v>
      </c>
      <c r="T23" s="136"/>
      <c r="U23" s="136"/>
      <c r="V23" s="136"/>
      <c r="W23" s="137"/>
      <c r="X23" s="136"/>
      <c r="Y23" s="2"/>
      <c r="Z23" s="2"/>
    </row>
    <row r="24" spans="1:26" ht="15.75" customHeight="1" thickTop="1" thickBot="1" x14ac:dyDescent="0.35">
      <c r="A24" s="130" t="s">
        <v>23</v>
      </c>
      <c r="B24" s="130">
        <v>23</v>
      </c>
      <c r="C24" s="133" t="s">
        <v>1122</v>
      </c>
      <c r="D24" s="133"/>
      <c r="E24" s="133">
        <v>0.65</v>
      </c>
      <c r="F24" s="140">
        <v>-1.52</v>
      </c>
      <c r="G24" s="135">
        <v>32927600</v>
      </c>
      <c r="H24" s="135">
        <v>21474</v>
      </c>
      <c r="I24" s="135">
        <v>3401</v>
      </c>
      <c r="J24" s="133">
        <v>38.909999999999997</v>
      </c>
      <c r="K24" s="133">
        <v>1.75</v>
      </c>
      <c r="L24" s="133">
        <v>0.21</v>
      </c>
      <c r="M24" s="133"/>
      <c r="N24" s="133">
        <v>0.02</v>
      </c>
      <c r="O24" s="133">
        <v>4.5999999999999996</v>
      </c>
      <c r="P24" s="133">
        <v>4.6500000000000004</v>
      </c>
      <c r="Q24" s="133">
        <v>6.26</v>
      </c>
      <c r="R24" s="133"/>
      <c r="S24" s="133">
        <v>26.27</v>
      </c>
      <c r="T24" s="133"/>
      <c r="U24" s="133"/>
      <c r="V24" s="133"/>
      <c r="W24" s="134"/>
      <c r="X24" s="133"/>
      <c r="Y24" s="2"/>
      <c r="Z24" s="2"/>
    </row>
    <row r="25" spans="1:26" ht="15.75" customHeight="1" thickTop="1" thickBot="1" x14ac:dyDescent="0.35">
      <c r="A25" s="131" t="s">
        <v>24</v>
      </c>
      <c r="B25" s="131">
        <v>24</v>
      </c>
      <c r="C25" s="136" t="s">
        <v>1122</v>
      </c>
      <c r="D25" s="136"/>
      <c r="E25" s="136">
        <v>0.86</v>
      </c>
      <c r="F25" s="137">
        <v>2.38</v>
      </c>
      <c r="G25" s="138">
        <v>6300</v>
      </c>
      <c r="H25" s="136">
        <v>6</v>
      </c>
      <c r="I25" s="138">
        <v>5431</v>
      </c>
      <c r="J25" s="136"/>
      <c r="K25" s="136">
        <v>1.51</v>
      </c>
      <c r="L25" s="136">
        <v>1.1100000000000001</v>
      </c>
      <c r="M25" s="136"/>
      <c r="N25" s="136">
        <v>0</v>
      </c>
      <c r="O25" s="136">
        <v>-1.38</v>
      </c>
      <c r="P25" s="136">
        <v>-2.9</v>
      </c>
      <c r="Q25" s="136">
        <v>-6.01</v>
      </c>
      <c r="R25" s="136"/>
      <c r="S25" s="136">
        <v>25.74</v>
      </c>
      <c r="T25" s="136"/>
      <c r="U25" s="136"/>
      <c r="V25" s="136"/>
      <c r="W25" s="137"/>
      <c r="X25" s="136"/>
      <c r="Y25" s="2"/>
      <c r="Z25" s="2"/>
    </row>
    <row r="26" spans="1:26" ht="15.75" customHeight="1" thickTop="1" thickBot="1" x14ac:dyDescent="0.35">
      <c r="A26" s="130" t="s">
        <v>25</v>
      </c>
      <c r="B26" s="130">
        <v>25</v>
      </c>
      <c r="C26" s="133" t="s">
        <v>1122</v>
      </c>
      <c r="D26" s="133"/>
      <c r="E26" s="133">
        <v>16.100000000000001</v>
      </c>
      <c r="F26" s="140">
        <v>-0.62</v>
      </c>
      <c r="G26" s="135">
        <v>49800</v>
      </c>
      <c r="H26" s="133">
        <v>804</v>
      </c>
      <c r="I26" s="135">
        <v>3322</v>
      </c>
      <c r="J26" s="133">
        <v>10.08</v>
      </c>
      <c r="K26" s="133">
        <v>1.23</v>
      </c>
      <c r="L26" s="133">
        <v>1.54</v>
      </c>
      <c r="M26" s="133">
        <v>0.25</v>
      </c>
      <c r="N26" s="133">
        <v>1.6</v>
      </c>
      <c r="O26" s="133">
        <v>6.98</v>
      </c>
      <c r="P26" s="133">
        <v>12.05</v>
      </c>
      <c r="Q26" s="133">
        <v>4.55</v>
      </c>
      <c r="R26" s="133">
        <v>11.8</v>
      </c>
      <c r="S26" s="133">
        <v>71.510000000000005</v>
      </c>
      <c r="T26" s="133"/>
      <c r="U26" s="133"/>
      <c r="V26" s="133"/>
      <c r="W26" s="134"/>
      <c r="X26" s="133"/>
      <c r="Y26" s="2"/>
      <c r="Z26" s="2"/>
    </row>
    <row r="27" spans="1:26" ht="15.75" customHeight="1" thickTop="1" thickBot="1" x14ac:dyDescent="0.35">
      <c r="A27" s="131" t="s">
        <v>26</v>
      </c>
      <c r="B27" s="131">
        <v>26</v>
      </c>
      <c r="C27" s="136" t="s">
        <v>1122</v>
      </c>
      <c r="D27" s="136"/>
      <c r="E27" s="136">
        <v>18.2</v>
      </c>
      <c r="F27" s="139">
        <v>-4.71</v>
      </c>
      <c r="G27" s="138">
        <v>2501500</v>
      </c>
      <c r="H27" s="138">
        <v>46266</v>
      </c>
      <c r="I27" s="138">
        <v>7270</v>
      </c>
      <c r="J27" s="136">
        <v>17.420000000000002</v>
      </c>
      <c r="K27" s="136">
        <v>1.88</v>
      </c>
      <c r="L27" s="136">
        <v>1.32</v>
      </c>
      <c r="M27" s="136">
        <v>0.3</v>
      </c>
      <c r="N27" s="136">
        <v>1.02</v>
      </c>
      <c r="O27" s="136">
        <v>5.81</v>
      </c>
      <c r="P27" s="136">
        <v>11.33</v>
      </c>
      <c r="Q27" s="136">
        <v>5.68</v>
      </c>
      <c r="R27" s="136">
        <v>1.65</v>
      </c>
      <c r="S27" s="136">
        <v>38.22</v>
      </c>
      <c r="T27" s="136"/>
      <c r="U27" s="136"/>
      <c r="V27" s="136"/>
      <c r="W27" s="137"/>
      <c r="X27" s="136"/>
      <c r="Y27" s="2"/>
      <c r="Z27" s="2"/>
    </row>
    <row r="28" spans="1:26" ht="15.75" customHeight="1" thickTop="1" thickBot="1" x14ac:dyDescent="0.35">
      <c r="A28" s="130" t="s">
        <v>27</v>
      </c>
      <c r="B28" s="130">
        <v>27</v>
      </c>
      <c r="C28" s="133" t="s">
        <v>1122</v>
      </c>
      <c r="D28" s="133"/>
      <c r="E28" s="133">
        <v>0.12</v>
      </c>
      <c r="F28" s="133">
        <v>0</v>
      </c>
      <c r="G28" s="135">
        <v>2143900</v>
      </c>
      <c r="H28" s="133">
        <v>261</v>
      </c>
      <c r="I28" s="133">
        <v>509</v>
      </c>
      <c r="J28" s="133"/>
      <c r="K28" s="133">
        <v>0.67</v>
      </c>
      <c r="L28" s="133">
        <v>0.28000000000000003</v>
      </c>
      <c r="M28" s="133"/>
      <c r="N28" s="133">
        <v>0</v>
      </c>
      <c r="O28" s="133">
        <v>-25.88</v>
      </c>
      <c r="P28" s="133">
        <v>-30.45</v>
      </c>
      <c r="Q28" s="133">
        <v>-34.200000000000003</v>
      </c>
      <c r="R28" s="133"/>
      <c r="S28" s="133">
        <v>67.05</v>
      </c>
      <c r="T28" s="133"/>
      <c r="U28" s="133"/>
      <c r="V28" s="133"/>
      <c r="W28" s="134"/>
      <c r="X28" s="133"/>
      <c r="Y28" s="2"/>
      <c r="Z28" s="2"/>
    </row>
    <row r="29" spans="1:26" ht="15.75" customHeight="1" thickTop="1" thickBot="1" x14ac:dyDescent="0.35">
      <c r="A29" s="131" t="s">
        <v>28</v>
      </c>
      <c r="B29" s="131">
        <v>28</v>
      </c>
      <c r="C29" s="136" t="s">
        <v>1123</v>
      </c>
      <c r="D29" s="136"/>
      <c r="E29" s="136">
        <v>0.81</v>
      </c>
      <c r="F29" s="139">
        <v>-1.22</v>
      </c>
      <c r="G29" s="138">
        <v>170600</v>
      </c>
      <c r="H29" s="136">
        <v>138</v>
      </c>
      <c r="I29" s="136">
        <v>327</v>
      </c>
      <c r="J29" s="136">
        <v>18.59</v>
      </c>
      <c r="K29" s="136">
        <v>0.63</v>
      </c>
      <c r="L29" s="136">
        <v>0.24</v>
      </c>
      <c r="M29" s="136">
        <v>0.03</v>
      </c>
      <c r="N29" s="136">
        <v>0.04</v>
      </c>
      <c r="O29" s="136">
        <v>4.1900000000000004</v>
      </c>
      <c r="P29" s="136">
        <v>3.42</v>
      </c>
      <c r="Q29" s="136">
        <v>-1.67</v>
      </c>
      <c r="R29" s="136">
        <v>3.95</v>
      </c>
      <c r="S29" s="136">
        <v>48.51</v>
      </c>
      <c r="T29" s="136"/>
      <c r="U29" s="136"/>
      <c r="V29" s="136"/>
      <c r="W29" s="137"/>
      <c r="X29" s="136"/>
      <c r="Y29" s="2"/>
      <c r="Z29" s="2"/>
    </row>
    <row r="30" spans="1:26" ht="15.75" customHeight="1" thickTop="1" thickBot="1" x14ac:dyDescent="0.35">
      <c r="A30" s="130" t="s">
        <v>29</v>
      </c>
      <c r="B30" s="130">
        <v>29</v>
      </c>
      <c r="C30" s="133" t="s">
        <v>1122</v>
      </c>
      <c r="D30" s="133"/>
      <c r="E30" s="133">
        <v>0.48</v>
      </c>
      <c r="F30" s="140">
        <v>-2.04</v>
      </c>
      <c r="G30" s="135">
        <v>287300</v>
      </c>
      <c r="H30" s="133">
        <v>138</v>
      </c>
      <c r="I30" s="133">
        <v>645</v>
      </c>
      <c r="J30" s="133">
        <v>11.18</v>
      </c>
      <c r="K30" s="133">
        <v>0.67</v>
      </c>
      <c r="L30" s="133">
        <v>0.83</v>
      </c>
      <c r="M30" s="133"/>
      <c r="N30" s="133">
        <v>0.04</v>
      </c>
      <c r="O30" s="133">
        <v>5.15</v>
      </c>
      <c r="P30" s="133">
        <v>6.22</v>
      </c>
      <c r="Q30" s="133">
        <v>0.31</v>
      </c>
      <c r="R30" s="133"/>
      <c r="S30" s="133">
        <v>59.11</v>
      </c>
      <c r="T30" s="133"/>
      <c r="U30" s="133"/>
      <c r="V30" s="133"/>
      <c r="W30" s="134"/>
      <c r="X30" s="133"/>
      <c r="Y30" s="2"/>
      <c r="Z30" s="2"/>
    </row>
    <row r="31" spans="1:26" ht="15.75" customHeight="1" thickTop="1" thickBot="1" x14ac:dyDescent="0.35">
      <c r="A31" s="131" t="s">
        <v>30</v>
      </c>
      <c r="B31" s="131">
        <v>30</v>
      </c>
      <c r="C31" s="136" t="s">
        <v>1123</v>
      </c>
      <c r="D31" s="136"/>
      <c r="E31" s="136">
        <v>3.16</v>
      </c>
      <c r="F31" s="137">
        <v>1.28</v>
      </c>
      <c r="G31" s="138">
        <v>3293300</v>
      </c>
      <c r="H31" s="138">
        <v>10277</v>
      </c>
      <c r="I31" s="138">
        <v>1770</v>
      </c>
      <c r="J31" s="136">
        <v>3.48</v>
      </c>
      <c r="K31" s="136">
        <v>0.8</v>
      </c>
      <c r="L31" s="136">
        <v>2.66</v>
      </c>
      <c r="M31" s="136"/>
      <c r="N31" s="136">
        <v>0.9</v>
      </c>
      <c r="O31" s="136">
        <v>10.09</v>
      </c>
      <c r="P31" s="136">
        <v>25.83</v>
      </c>
      <c r="Q31" s="136">
        <v>16.690000000000001</v>
      </c>
      <c r="R31" s="136"/>
      <c r="S31" s="136">
        <v>29.81</v>
      </c>
      <c r="T31" s="136"/>
      <c r="U31" s="136"/>
      <c r="V31" s="136"/>
      <c r="W31" s="137"/>
      <c r="X31" s="136"/>
      <c r="Y31" s="2"/>
      <c r="Z31" s="2"/>
    </row>
    <row r="32" spans="1:26" ht="15.75" customHeight="1" thickTop="1" thickBot="1" x14ac:dyDescent="0.35">
      <c r="A32" s="130" t="s">
        <v>31</v>
      </c>
      <c r="B32" s="130">
        <v>31</v>
      </c>
      <c r="C32" s="133" t="s">
        <v>1122</v>
      </c>
      <c r="D32" s="133"/>
      <c r="E32" s="133">
        <v>1.1299999999999999</v>
      </c>
      <c r="F32" s="140">
        <v>-1.74</v>
      </c>
      <c r="G32" s="135">
        <v>2885000</v>
      </c>
      <c r="H32" s="135">
        <v>3311</v>
      </c>
      <c r="I32" s="133">
        <v>678</v>
      </c>
      <c r="J32" s="133">
        <v>6.16</v>
      </c>
      <c r="K32" s="133">
        <v>0.82</v>
      </c>
      <c r="L32" s="133">
        <v>0.25</v>
      </c>
      <c r="M32" s="133">
        <v>0.1</v>
      </c>
      <c r="N32" s="133">
        <v>0.18</v>
      </c>
      <c r="O32" s="133">
        <v>13.43</v>
      </c>
      <c r="P32" s="133">
        <v>13.7</v>
      </c>
      <c r="Q32" s="133">
        <v>10.69</v>
      </c>
      <c r="R32" s="133">
        <v>8.85</v>
      </c>
      <c r="S32" s="133">
        <v>31.78</v>
      </c>
      <c r="T32" s="133"/>
      <c r="U32" s="133"/>
      <c r="V32" s="133"/>
      <c r="W32" s="134"/>
      <c r="X32" s="133"/>
      <c r="Y32" s="2"/>
      <c r="Z32" s="2"/>
    </row>
    <row r="33" spans="1:26" ht="15.75" customHeight="1" thickTop="1" thickBot="1" x14ac:dyDescent="0.35">
      <c r="A33" s="131" t="s">
        <v>32</v>
      </c>
      <c r="B33" s="131">
        <v>32</v>
      </c>
      <c r="C33" s="136" t="s">
        <v>1123</v>
      </c>
      <c r="D33" s="136"/>
      <c r="E33" s="136">
        <v>3.82</v>
      </c>
      <c r="F33" s="139">
        <v>-4.5</v>
      </c>
      <c r="G33" s="138">
        <v>18338200</v>
      </c>
      <c r="H33" s="138">
        <v>71113</v>
      </c>
      <c r="I33" s="138">
        <v>3893</v>
      </c>
      <c r="J33" s="136">
        <v>19.41</v>
      </c>
      <c r="K33" s="136">
        <v>2.4500000000000002</v>
      </c>
      <c r="L33" s="136">
        <v>1.05</v>
      </c>
      <c r="M33" s="136"/>
      <c r="N33" s="136">
        <v>0.2</v>
      </c>
      <c r="O33" s="136">
        <v>8.1199999999999992</v>
      </c>
      <c r="P33" s="136">
        <v>13.26</v>
      </c>
      <c r="Q33" s="136">
        <v>23.42</v>
      </c>
      <c r="R33" s="136"/>
      <c r="S33" s="136">
        <v>24.63</v>
      </c>
      <c r="T33" s="136"/>
      <c r="U33" s="136"/>
      <c r="V33" s="136"/>
      <c r="W33" s="137"/>
      <c r="X33" s="136"/>
      <c r="Y33" s="2"/>
      <c r="Z33" s="2"/>
    </row>
    <row r="34" spans="1:26" ht="15.75" customHeight="1" thickTop="1" thickBot="1" x14ac:dyDescent="0.35">
      <c r="A34" s="130" t="s">
        <v>33</v>
      </c>
      <c r="B34" s="130">
        <v>33</v>
      </c>
      <c r="C34" s="133" t="s">
        <v>1123</v>
      </c>
      <c r="D34" s="133"/>
      <c r="E34" s="133">
        <v>154</v>
      </c>
      <c r="F34" s="140">
        <v>-1.28</v>
      </c>
      <c r="G34" s="133">
        <v>600</v>
      </c>
      <c r="H34" s="133">
        <v>93</v>
      </c>
      <c r="I34" s="135">
        <v>6653</v>
      </c>
      <c r="J34" s="133">
        <v>10.06</v>
      </c>
      <c r="K34" s="133">
        <v>1.1599999999999999</v>
      </c>
      <c r="L34" s="133">
        <v>0.17</v>
      </c>
      <c r="M34" s="133"/>
      <c r="N34" s="133">
        <v>15.2</v>
      </c>
      <c r="O34" s="133">
        <v>12.47</v>
      </c>
      <c r="P34" s="133">
        <v>11.87</v>
      </c>
      <c r="Q34" s="133">
        <v>14.08</v>
      </c>
      <c r="R34" s="133">
        <v>4.87</v>
      </c>
      <c r="S34" s="133">
        <v>21.37</v>
      </c>
      <c r="T34" s="133"/>
      <c r="U34" s="133"/>
      <c r="V34" s="133"/>
      <c r="W34" s="134"/>
      <c r="X34" s="133"/>
      <c r="Y34" s="2"/>
      <c r="Z34" s="2"/>
    </row>
    <row r="35" spans="1:26" ht="15.75" customHeight="1" thickTop="1" thickBot="1" x14ac:dyDescent="0.35">
      <c r="A35" s="131" t="s">
        <v>34</v>
      </c>
      <c r="B35" s="131">
        <v>34</v>
      </c>
      <c r="C35" s="136" t="s">
        <v>1122</v>
      </c>
      <c r="D35" s="136"/>
      <c r="E35" s="136">
        <v>4.78</v>
      </c>
      <c r="F35" s="139">
        <v>-2.0499999999999998</v>
      </c>
      <c r="G35" s="138">
        <v>1414800</v>
      </c>
      <c r="H35" s="138">
        <v>6833</v>
      </c>
      <c r="I35" s="138">
        <v>2476</v>
      </c>
      <c r="J35" s="136">
        <v>14.68</v>
      </c>
      <c r="K35" s="136">
        <v>1.1299999999999999</v>
      </c>
      <c r="L35" s="136">
        <v>0.72</v>
      </c>
      <c r="M35" s="136"/>
      <c r="N35" s="136">
        <v>0.31</v>
      </c>
      <c r="O35" s="136">
        <v>6.9</v>
      </c>
      <c r="P35" s="136">
        <v>7.85</v>
      </c>
      <c r="Q35" s="136">
        <v>6.53</v>
      </c>
      <c r="R35" s="136">
        <v>4.18</v>
      </c>
      <c r="S35" s="136">
        <v>36.409999999999997</v>
      </c>
      <c r="T35" s="136"/>
      <c r="U35" s="136"/>
      <c r="V35" s="136"/>
      <c r="W35" s="137"/>
      <c r="X35" s="136"/>
      <c r="Y35" s="2"/>
      <c r="Z35" s="2"/>
    </row>
    <row r="36" spans="1:26" ht="15.75" customHeight="1" thickTop="1" thickBot="1" x14ac:dyDescent="0.35">
      <c r="A36" s="130" t="s">
        <v>35</v>
      </c>
      <c r="B36" s="130">
        <v>35</v>
      </c>
      <c r="C36" s="133" t="s">
        <v>1122</v>
      </c>
      <c r="D36" s="133"/>
      <c r="E36" s="133">
        <v>2.72</v>
      </c>
      <c r="F36" s="140">
        <v>-2.86</v>
      </c>
      <c r="G36" s="135">
        <v>19080300</v>
      </c>
      <c r="H36" s="135">
        <v>52421</v>
      </c>
      <c r="I36" s="135">
        <v>2806</v>
      </c>
      <c r="J36" s="133">
        <v>9.84</v>
      </c>
      <c r="K36" s="133">
        <v>1.96</v>
      </c>
      <c r="L36" s="133">
        <v>1.56</v>
      </c>
      <c r="M36" s="133">
        <v>0.11</v>
      </c>
      <c r="N36" s="133">
        <v>0.27</v>
      </c>
      <c r="O36" s="133">
        <v>8.93</v>
      </c>
      <c r="P36" s="133">
        <v>21.07</v>
      </c>
      <c r="Q36" s="133">
        <v>35.94</v>
      </c>
      <c r="R36" s="133">
        <v>4.07</v>
      </c>
      <c r="S36" s="133">
        <v>50.62</v>
      </c>
      <c r="T36" s="133"/>
      <c r="U36" s="133"/>
      <c r="V36" s="133"/>
      <c r="W36" s="134"/>
      <c r="X36" s="133"/>
      <c r="Y36" s="2"/>
      <c r="Z36" s="2"/>
    </row>
    <row r="37" spans="1:26" ht="15.75" customHeight="1" thickTop="1" thickBot="1" x14ac:dyDescent="0.35">
      <c r="A37" s="131" t="s">
        <v>36</v>
      </c>
      <c r="B37" s="131">
        <v>36</v>
      </c>
      <c r="C37" s="136" t="s">
        <v>1122</v>
      </c>
      <c r="D37" s="136"/>
      <c r="E37" s="136">
        <v>3.3</v>
      </c>
      <c r="F37" s="139">
        <v>-2.94</v>
      </c>
      <c r="G37" s="138">
        <v>23800</v>
      </c>
      <c r="H37" s="136">
        <v>79</v>
      </c>
      <c r="I37" s="138">
        <v>3294</v>
      </c>
      <c r="J37" s="136">
        <v>33.14</v>
      </c>
      <c r="K37" s="136">
        <v>0.86</v>
      </c>
      <c r="L37" s="136">
        <v>0.31</v>
      </c>
      <c r="M37" s="136"/>
      <c r="N37" s="136">
        <v>0.1</v>
      </c>
      <c r="O37" s="136">
        <v>2.52</v>
      </c>
      <c r="P37" s="136">
        <v>2.58</v>
      </c>
      <c r="Q37" s="136">
        <v>-7.17</v>
      </c>
      <c r="R37" s="136">
        <v>3.64</v>
      </c>
      <c r="S37" s="136">
        <v>18.3</v>
      </c>
      <c r="T37" s="136"/>
      <c r="U37" s="136"/>
      <c r="V37" s="136"/>
      <c r="W37" s="137"/>
      <c r="X37" s="136"/>
      <c r="Y37" s="2"/>
      <c r="Z37" s="2"/>
    </row>
    <row r="38" spans="1:26" ht="15.75" customHeight="1" thickTop="1" thickBot="1" x14ac:dyDescent="0.35">
      <c r="A38" s="130" t="s">
        <v>37</v>
      </c>
      <c r="B38" s="130">
        <v>37</v>
      </c>
      <c r="C38" s="133" t="s">
        <v>1122</v>
      </c>
      <c r="D38" s="133"/>
      <c r="E38" s="133">
        <v>12.5</v>
      </c>
      <c r="F38" s="140">
        <v>-6.02</v>
      </c>
      <c r="G38" s="135">
        <v>9128000</v>
      </c>
      <c r="H38" s="135">
        <v>116616</v>
      </c>
      <c r="I38" s="135">
        <v>13338</v>
      </c>
      <c r="J38" s="133">
        <v>9.59</v>
      </c>
      <c r="K38" s="133">
        <v>0.94</v>
      </c>
      <c r="L38" s="133">
        <v>1.51</v>
      </c>
      <c r="M38" s="133">
        <v>0.1</v>
      </c>
      <c r="N38" s="133">
        <v>1.29</v>
      </c>
      <c r="O38" s="133">
        <v>7.48</v>
      </c>
      <c r="P38" s="133">
        <v>10.81</v>
      </c>
      <c r="Q38" s="133">
        <v>18.03</v>
      </c>
      <c r="R38" s="133">
        <v>3.34</v>
      </c>
      <c r="S38" s="133">
        <v>73.75</v>
      </c>
      <c r="T38" s="133"/>
      <c r="U38" s="133"/>
      <c r="V38" s="133"/>
      <c r="W38" s="134"/>
      <c r="X38" s="133"/>
      <c r="Y38" s="2"/>
      <c r="Z38" s="2"/>
    </row>
    <row r="39" spans="1:26" ht="15.75" customHeight="1" thickTop="1" thickBot="1" x14ac:dyDescent="0.35">
      <c r="A39" s="131" t="s">
        <v>38</v>
      </c>
      <c r="B39" s="131">
        <v>38</v>
      </c>
      <c r="C39" s="136" t="s">
        <v>1122</v>
      </c>
      <c r="D39" s="136"/>
      <c r="E39" s="136">
        <v>4.9000000000000004</v>
      </c>
      <c r="F39" s="136">
        <v>0</v>
      </c>
      <c r="G39" s="138">
        <v>12500</v>
      </c>
      <c r="H39" s="136">
        <v>61</v>
      </c>
      <c r="I39" s="138">
        <v>4582</v>
      </c>
      <c r="J39" s="136">
        <v>55.91</v>
      </c>
      <c r="K39" s="136">
        <v>1.77</v>
      </c>
      <c r="L39" s="136">
        <v>1.9</v>
      </c>
      <c r="M39" s="136">
        <v>0.05</v>
      </c>
      <c r="N39" s="136">
        <v>0.09</v>
      </c>
      <c r="O39" s="136">
        <v>4.0599999999999996</v>
      </c>
      <c r="P39" s="136">
        <v>3.14</v>
      </c>
      <c r="Q39" s="136">
        <v>9.5500000000000007</v>
      </c>
      <c r="R39" s="136">
        <v>1.02</v>
      </c>
      <c r="S39" s="136">
        <v>25.95</v>
      </c>
      <c r="T39" s="136"/>
      <c r="U39" s="136"/>
      <c r="V39" s="136"/>
      <c r="W39" s="137"/>
      <c r="X39" s="136"/>
      <c r="Y39" s="2"/>
      <c r="Z39" s="2"/>
    </row>
    <row r="40" spans="1:26" ht="15.75" customHeight="1" thickTop="1" thickBot="1" x14ac:dyDescent="0.35">
      <c r="A40" s="130" t="s">
        <v>39</v>
      </c>
      <c r="B40" s="130">
        <v>39</v>
      </c>
      <c r="C40" s="133" t="s">
        <v>1123</v>
      </c>
      <c r="D40" s="133"/>
      <c r="E40" s="133">
        <v>1.43</v>
      </c>
      <c r="F40" s="140">
        <v>-1.38</v>
      </c>
      <c r="G40" s="135">
        <v>9700</v>
      </c>
      <c r="H40" s="133">
        <v>14</v>
      </c>
      <c r="I40" s="133">
        <v>687</v>
      </c>
      <c r="J40" s="133">
        <v>8.41</v>
      </c>
      <c r="K40" s="133">
        <v>0.32</v>
      </c>
      <c r="L40" s="133">
        <v>0.61</v>
      </c>
      <c r="M40" s="133"/>
      <c r="N40" s="133">
        <v>0.17</v>
      </c>
      <c r="O40" s="133">
        <v>3</v>
      </c>
      <c r="P40" s="133">
        <v>4.03</v>
      </c>
      <c r="Q40" s="133">
        <v>1.72</v>
      </c>
      <c r="R40" s="133"/>
      <c r="S40" s="133">
        <v>29.1</v>
      </c>
      <c r="T40" s="133"/>
      <c r="U40" s="133"/>
      <c r="V40" s="133"/>
      <c r="W40" s="134"/>
      <c r="X40" s="133"/>
      <c r="Y40" s="2"/>
      <c r="Z40" s="2"/>
    </row>
    <row r="41" spans="1:26" ht="15.75" customHeight="1" thickTop="1" thickBot="1" x14ac:dyDescent="0.35">
      <c r="A41" s="131" t="s">
        <v>40</v>
      </c>
      <c r="B41" s="131">
        <v>40</v>
      </c>
      <c r="C41" s="136" t="s">
        <v>1122</v>
      </c>
      <c r="D41" s="136"/>
      <c r="E41" s="136">
        <v>1.53</v>
      </c>
      <c r="F41" s="139">
        <v>-0.65</v>
      </c>
      <c r="G41" s="138">
        <v>3836100</v>
      </c>
      <c r="H41" s="138">
        <v>5892</v>
      </c>
      <c r="I41" s="138">
        <v>5099</v>
      </c>
      <c r="J41" s="136"/>
      <c r="K41" s="136">
        <v>0.32</v>
      </c>
      <c r="L41" s="136">
        <v>1.82</v>
      </c>
      <c r="M41" s="136">
        <v>0.03</v>
      </c>
      <c r="N41" s="136">
        <v>0</v>
      </c>
      <c r="O41" s="136">
        <v>1.61</v>
      </c>
      <c r="P41" s="136">
        <v>-0.44</v>
      </c>
      <c r="Q41" s="136">
        <v>-11.9</v>
      </c>
      <c r="R41" s="136">
        <v>7.68</v>
      </c>
      <c r="S41" s="136">
        <v>47.51</v>
      </c>
      <c r="T41" s="136"/>
      <c r="U41" s="136"/>
      <c r="V41" s="136"/>
      <c r="W41" s="137"/>
      <c r="X41" s="136"/>
      <c r="Y41" s="2"/>
      <c r="Z41" s="2"/>
    </row>
    <row r="42" spans="1:26" ht="15.75" customHeight="1" thickTop="1" thickBot="1" x14ac:dyDescent="0.35">
      <c r="A42" s="130" t="s">
        <v>41</v>
      </c>
      <c r="B42" s="130">
        <v>41</v>
      </c>
      <c r="C42" s="133" t="s">
        <v>1122</v>
      </c>
      <c r="D42" s="133"/>
      <c r="E42" s="133">
        <v>55.75</v>
      </c>
      <c r="F42" s="140">
        <v>-2.62</v>
      </c>
      <c r="G42" s="135">
        <v>18417500</v>
      </c>
      <c r="H42" s="135">
        <v>1031636</v>
      </c>
      <c r="I42" s="135">
        <v>796428</v>
      </c>
      <c r="J42" s="133">
        <v>60.2</v>
      </c>
      <c r="K42" s="133">
        <v>5.4</v>
      </c>
      <c r="L42" s="133">
        <v>0.21</v>
      </c>
      <c r="M42" s="133">
        <v>1.05</v>
      </c>
      <c r="N42" s="133">
        <v>0.92</v>
      </c>
      <c r="O42" s="133">
        <v>9.4700000000000006</v>
      </c>
      <c r="P42" s="133">
        <v>8.91</v>
      </c>
      <c r="Q42" s="133">
        <v>25.81</v>
      </c>
      <c r="R42" s="133">
        <v>1.88</v>
      </c>
      <c r="S42" s="133">
        <v>30</v>
      </c>
      <c r="T42" s="133"/>
      <c r="U42" s="133"/>
      <c r="V42" s="133"/>
      <c r="W42" s="134"/>
      <c r="X42" s="133"/>
      <c r="Y42" s="2"/>
      <c r="Z42" s="2"/>
    </row>
    <row r="43" spans="1:26" ht="15.75" customHeight="1" thickTop="1" thickBot="1" x14ac:dyDescent="0.35">
      <c r="A43" s="131" t="s">
        <v>42</v>
      </c>
      <c r="B43" s="131">
        <v>42</v>
      </c>
      <c r="C43" s="136" t="s">
        <v>1122</v>
      </c>
      <c r="D43" s="136"/>
      <c r="E43" s="136">
        <v>6.05</v>
      </c>
      <c r="F43" s="139">
        <v>-2.42</v>
      </c>
      <c r="G43" s="138">
        <v>13053400</v>
      </c>
      <c r="H43" s="138">
        <v>79944</v>
      </c>
      <c r="I43" s="138">
        <v>19033</v>
      </c>
      <c r="J43" s="136">
        <v>5.71</v>
      </c>
      <c r="K43" s="136">
        <v>0.71</v>
      </c>
      <c r="L43" s="136">
        <v>1.33</v>
      </c>
      <c r="M43" s="136">
        <v>0.4</v>
      </c>
      <c r="N43" s="136">
        <v>1.06</v>
      </c>
      <c r="O43" s="136">
        <v>7.11</v>
      </c>
      <c r="P43" s="136">
        <v>12.9</v>
      </c>
      <c r="Q43" s="136">
        <v>13.1</v>
      </c>
      <c r="R43" s="136">
        <v>6.61</v>
      </c>
      <c r="S43" s="136">
        <v>68.77</v>
      </c>
      <c r="T43" s="136"/>
      <c r="U43" s="136"/>
      <c r="V43" s="136"/>
      <c r="W43" s="137"/>
      <c r="X43" s="136"/>
      <c r="Y43" s="2"/>
      <c r="Z43" s="2"/>
    </row>
    <row r="44" spans="1:26" ht="15.75" customHeight="1" thickTop="1" thickBot="1" x14ac:dyDescent="0.35">
      <c r="A44" s="130" t="s">
        <v>43</v>
      </c>
      <c r="B44" s="130">
        <v>43</v>
      </c>
      <c r="C44" s="133" t="s">
        <v>1122</v>
      </c>
      <c r="D44" s="133"/>
      <c r="E44" s="133">
        <v>3.78</v>
      </c>
      <c r="F44" s="134">
        <v>0.53</v>
      </c>
      <c r="G44" s="135">
        <v>51300</v>
      </c>
      <c r="H44" s="133">
        <v>193</v>
      </c>
      <c r="I44" s="135">
        <v>2268</v>
      </c>
      <c r="J44" s="133">
        <v>32.409999999999997</v>
      </c>
      <c r="K44" s="133">
        <v>3.87</v>
      </c>
      <c r="L44" s="133">
        <v>0.11</v>
      </c>
      <c r="M44" s="133">
        <v>0.1</v>
      </c>
      <c r="N44" s="133">
        <v>0.11</v>
      </c>
      <c r="O44" s="133">
        <v>13.85</v>
      </c>
      <c r="P44" s="133">
        <v>12.15</v>
      </c>
      <c r="Q44" s="133">
        <v>28.89</v>
      </c>
      <c r="R44" s="133">
        <v>2.5099999999999998</v>
      </c>
      <c r="S44" s="133">
        <v>30.78</v>
      </c>
      <c r="T44" s="133"/>
      <c r="U44" s="133"/>
      <c r="V44" s="133"/>
      <c r="W44" s="134"/>
      <c r="X44" s="133"/>
      <c r="Y44" s="2"/>
      <c r="Z44" s="2"/>
    </row>
    <row r="45" spans="1:26" ht="15.75" customHeight="1" thickTop="1" thickBot="1" x14ac:dyDescent="0.35">
      <c r="A45" s="131" t="s">
        <v>44</v>
      </c>
      <c r="B45" s="131">
        <v>44</v>
      </c>
      <c r="C45" s="136" t="s">
        <v>1122</v>
      </c>
      <c r="D45" s="136"/>
      <c r="E45" s="136">
        <v>5.2</v>
      </c>
      <c r="F45" s="139">
        <v>-0.95</v>
      </c>
      <c r="G45" s="138">
        <v>265600</v>
      </c>
      <c r="H45" s="138">
        <v>1375</v>
      </c>
      <c r="I45" s="138">
        <v>3432</v>
      </c>
      <c r="J45" s="136">
        <v>101.37</v>
      </c>
      <c r="K45" s="136">
        <v>2.2000000000000002</v>
      </c>
      <c r="L45" s="136">
        <v>0.73</v>
      </c>
      <c r="M45" s="136">
        <v>0.06</v>
      </c>
      <c r="N45" s="136">
        <v>0.05</v>
      </c>
      <c r="O45" s="136">
        <v>2.33</v>
      </c>
      <c r="P45" s="136">
        <v>2.12</v>
      </c>
      <c r="Q45" s="136">
        <v>-11.54</v>
      </c>
      <c r="R45" s="136">
        <v>1.1499999999999999</v>
      </c>
      <c r="S45" s="136">
        <v>60.24</v>
      </c>
      <c r="T45" s="136"/>
      <c r="U45" s="136"/>
      <c r="V45" s="136"/>
      <c r="W45" s="137"/>
      <c r="X45" s="136"/>
      <c r="Y45" s="2"/>
      <c r="Z45" s="2"/>
    </row>
    <row r="46" spans="1:26" ht="15.75" customHeight="1" thickTop="1" thickBot="1" x14ac:dyDescent="0.35">
      <c r="A46" s="130" t="s">
        <v>45</v>
      </c>
      <c r="B46" s="130">
        <v>45</v>
      </c>
      <c r="C46" s="133" t="s">
        <v>1122</v>
      </c>
      <c r="D46" s="133" t="s">
        <v>15</v>
      </c>
      <c r="E46" s="133">
        <v>7.0000000000000007E-2</v>
      </c>
      <c r="F46" s="133">
        <v>0</v>
      </c>
      <c r="G46" s="135">
        <v>3715100</v>
      </c>
      <c r="H46" s="133">
        <v>260</v>
      </c>
      <c r="I46" s="133">
        <v>280</v>
      </c>
      <c r="J46" s="133"/>
      <c r="K46" s="133">
        <v>2.33</v>
      </c>
      <c r="L46" s="133">
        <v>29.11</v>
      </c>
      <c r="M46" s="133"/>
      <c r="N46" s="133">
        <v>0</v>
      </c>
      <c r="O46" s="133">
        <v>-0.67</v>
      </c>
      <c r="P46" s="133">
        <v>-119.9</v>
      </c>
      <c r="Q46" s="133">
        <v>-11.29</v>
      </c>
      <c r="R46" s="133"/>
      <c r="S46" s="133">
        <v>44.3</v>
      </c>
      <c r="T46" s="133"/>
      <c r="U46" s="133"/>
      <c r="V46" s="133"/>
      <c r="W46" s="134"/>
      <c r="X46" s="133"/>
      <c r="Y46" s="2"/>
      <c r="Z46" s="2"/>
    </row>
    <row r="47" spans="1:26" ht="15.75" customHeight="1" thickTop="1" thickBot="1" x14ac:dyDescent="0.35">
      <c r="A47" s="131" t="s">
        <v>46</v>
      </c>
      <c r="B47" s="131">
        <v>46</v>
      </c>
      <c r="C47" s="136" t="s">
        <v>1123</v>
      </c>
      <c r="D47" s="136"/>
      <c r="E47" s="136">
        <v>2.64</v>
      </c>
      <c r="F47" s="139">
        <v>-7.04</v>
      </c>
      <c r="G47" s="138">
        <v>12294700</v>
      </c>
      <c r="H47" s="138">
        <v>34080</v>
      </c>
      <c r="I47" s="136">
        <v>739</v>
      </c>
      <c r="J47" s="136">
        <v>10.39</v>
      </c>
      <c r="K47" s="136">
        <v>2.15</v>
      </c>
      <c r="L47" s="136">
        <v>0.99</v>
      </c>
      <c r="M47" s="136">
        <v>0.1</v>
      </c>
      <c r="N47" s="136">
        <v>0.24</v>
      </c>
      <c r="O47" s="136">
        <v>11.46</v>
      </c>
      <c r="P47" s="136">
        <v>18.36</v>
      </c>
      <c r="Q47" s="136">
        <v>9.3800000000000008</v>
      </c>
      <c r="R47" s="136">
        <v>3.79</v>
      </c>
      <c r="S47" s="136">
        <v>42.4</v>
      </c>
      <c r="T47" s="136"/>
      <c r="U47" s="136"/>
      <c r="V47" s="136"/>
      <c r="W47" s="137"/>
      <c r="X47" s="136"/>
      <c r="Y47" s="2"/>
      <c r="Z47" s="2"/>
    </row>
    <row r="48" spans="1:26" ht="15.75" customHeight="1" thickTop="1" thickBot="1" x14ac:dyDescent="0.35">
      <c r="A48" s="130" t="s">
        <v>47</v>
      </c>
      <c r="B48" s="130">
        <v>47</v>
      </c>
      <c r="C48" s="133" t="s">
        <v>1122</v>
      </c>
      <c r="D48" s="133"/>
      <c r="E48" s="133">
        <v>2.02</v>
      </c>
      <c r="F48" s="140">
        <v>-6.48</v>
      </c>
      <c r="G48" s="135">
        <v>10208200</v>
      </c>
      <c r="H48" s="135">
        <v>21047</v>
      </c>
      <c r="I48" s="135">
        <v>1936</v>
      </c>
      <c r="J48" s="133">
        <v>10.98</v>
      </c>
      <c r="K48" s="133">
        <v>1.08</v>
      </c>
      <c r="L48" s="133">
        <v>0.12</v>
      </c>
      <c r="M48" s="133">
        <v>0.05</v>
      </c>
      <c r="N48" s="133">
        <v>0.18</v>
      </c>
      <c r="O48" s="133">
        <v>11.27</v>
      </c>
      <c r="P48" s="133">
        <v>10</v>
      </c>
      <c r="Q48" s="133">
        <v>12.6</v>
      </c>
      <c r="R48" s="133"/>
      <c r="S48" s="133">
        <v>26.45</v>
      </c>
      <c r="T48" s="133"/>
      <c r="U48" s="133"/>
      <c r="V48" s="133"/>
      <c r="W48" s="134"/>
      <c r="X48" s="133"/>
      <c r="Y48" s="2"/>
      <c r="Z48" s="2"/>
    </row>
    <row r="49" spans="1:26" ht="15.75" customHeight="1" thickTop="1" thickBot="1" x14ac:dyDescent="0.35">
      <c r="A49" s="131" t="s">
        <v>48</v>
      </c>
      <c r="B49" s="131">
        <v>48</v>
      </c>
      <c r="C49" s="136" t="s">
        <v>1122</v>
      </c>
      <c r="D49" s="136" t="s">
        <v>15</v>
      </c>
      <c r="E49" s="136">
        <v>0.02</v>
      </c>
      <c r="F49" s="136">
        <v>0</v>
      </c>
      <c r="G49" s="138">
        <v>2171300</v>
      </c>
      <c r="H49" s="136">
        <v>37</v>
      </c>
      <c r="I49" s="138">
        <v>1706</v>
      </c>
      <c r="J49" s="136"/>
      <c r="K49" s="136">
        <v>0.5</v>
      </c>
      <c r="L49" s="136">
        <v>1.0900000000000001</v>
      </c>
      <c r="M49" s="136"/>
      <c r="N49" s="136">
        <v>0</v>
      </c>
      <c r="O49" s="136">
        <v>-4.01</v>
      </c>
      <c r="P49" s="136">
        <v>-8.16</v>
      </c>
      <c r="Q49" s="136">
        <v>-76.44</v>
      </c>
      <c r="R49" s="136"/>
      <c r="S49" s="136">
        <v>74.08</v>
      </c>
      <c r="T49" s="136"/>
      <c r="U49" s="136"/>
      <c r="V49" s="136"/>
      <c r="W49" s="137"/>
      <c r="X49" s="136"/>
      <c r="Y49" s="2"/>
      <c r="Z49" s="2"/>
    </row>
    <row r="50" spans="1:26" ht="15.75" customHeight="1" thickTop="1" thickBot="1" x14ac:dyDescent="0.35">
      <c r="A50" s="130" t="s">
        <v>49</v>
      </c>
      <c r="B50" s="130">
        <v>49</v>
      </c>
      <c r="C50" s="133" t="s">
        <v>1123</v>
      </c>
      <c r="D50" s="133"/>
      <c r="E50" s="133">
        <v>0.37</v>
      </c>
      <c r="F50" s="133">
        <v>0</v>
      </c>
      <c r="G50" s="135">
        <v>20043800</v>
      </c>
      <c r="H50" s="135">
        <v>7272</v>
      </c>
      <c r="I50" s="135">
        <v>1699</v>
      </c>
      <c r="J50" s="133">
        <v>3.7</v>
      </c>
      <c r="K50" s="133">
        <v>0.38</v>
      </c>
      <c r="L50" s="133">
        <v>0.82</v>
      </c>
      <c r="M50" s="133"/>
      <c r="N50" s="133">
        <v>0.1</v>
      </c>
      <c r="O50" s="133">
        <v>8.1300000000000008</v>
      </c>
      <c r="P50" s="133">
        <v>10.48</v>
      </c>
      <c r="Q50" s="133">
        <v>16.46</v>
      </c>
      <c r="R50" s="133">
        <v>8.11</v>
      </c>
      <c r="S50" s="133">
        <v>77.84</v>
      </c>
      <c r="T50" s="133"/>
      <c r="U50" s="133"/>
      <c r="V50" s="133"/>
      <c r="W50" s="134"/>
      <c r="X50" s="133"/>
      <c r="Y50" s="2"/>
      <c r="Z50" s="2"/>
    </row>
    <row r="51" spans="1:26" ht="15.75" customHeight="1" thickTop="1" thickBot="1" x14ac:dyDescent="0.35">
      <c r="A51" s="131" t="s">
        <v>50</v>
      </c>
      <c r="B51" s="131">
        <v>50</v>
      </c>
      <c r="C51" s="136" t="s">
        <v>1123</v>
      </c>
      <c r="D51" s="136"/>
      <c r="E51" s="136">
        <v>0.95</v>
      </c>
      <c r="F51" s="136">
        <v>0</v>
      </c>
      <c r="G51" s="138">
        <v>215700</v>
      </c>
      <c r="H51" s="136">
        <v>201</v>
      </c>
      <c r="I51" s="136">
        <v>570</v>
      </c>
      <c r="J51" s="136"/>
      <c r="K51" s="136">
        <v>1.21</v>
      </c>
      <c r="L51" s="136">
        <v>1.1399999999999999</v>
      </c>
      <c r="M51" s="136"/>
      <c r="N51" s="136">
        <v>0</v>
      </c>
      <c r="O51" s="136">
        <v>-1.18</v>
      </c>
      <c r="P51" s="136">
        <v>-6.34</v>
      </c>
      <c r="Q51" s="136">
        <v>-28.6</v>
      </c>
      <c r="R51" s="136"/>
      <c r="S51" s="136">
        <v>38.090000000000003</v>
      </c>
      <c r="T51" s="136"/>
      <c r="U51" s="136"/>
      <c r="V51" s="136"/>
      <c r="W51" s="137"/>
      <c r="X51" s="136"/>
      <c r="Y51" s="2"/>
      <c r="Z51" s="2"/>
    </row>
    <row r="52" spans="1:26" ht="15.75" customHeight="1" thickTop="1" thickBot="1" x14ac:dyDescent="0.35">
      <c r="A52" s="130" t="s">
        <v>51</v>
      </c>
      <c r="B52" s="130">
        <v>51</v>
      </c>
      <c r="C52" s="133" t="s">
        <v>1122</v>
      </c>
      <c r="D52" s="133"/>
      <c r="E52" s="133">
        <v>0.43</v>
      </c>
      <c r="F52" s="140">
        <v>-4.4400000000000004</v>
      </c>
      <c r="G52" s="135">
        <v>256100</v>
      </c>
      <c r="H52" s="133">
        <v>113</v>
      </c>
      <c r="I52" s="133">
        <v>200</v>
      </c>
      <c r="J52" s="133">
        <v>58.75</v>
      </c>
      <c r="K52" s="133">
        <v>0.93</v>
      </c>
      <c r="L52" s="133">
        <v>0.2</v>
      </c>
      <c r="M52" s="133"/>
      <c r="N52" s="133">
        <v>0.01</v>
      </c>
      <c r="O52" s="133">
        <v>2.35</v>
      </c>
      <c r="P52" s="133">
        <v>1.59</v>
      </c>
      <c r="Q52" s="133">
        <v>-0.81</v>
      </c>
      <c r="R52" s="133"/>
      <c r="S52" s="133">
        <v>34.78</v>
      </c>
      <c r="T52" s="133"/>
      <c r="U52" s="133"/>
      <c r="V52" s="133"/>
      <c r="W52" s="134"/>
      <c r="X52" s="133"/>
      <c r="Y52" s="2"/>
      <c r="Z52" s="2"/>
    </row>
    <row r="53" spans="1:26" ht="15.75" customHeight="1" thickTop="1" thickBot="1" x14ac:dyDescent="0.35">
      <c r="A53" s="131" t="s">
        <v>52</v>
      </c>
      <c r="B53" s="131">
        <v>52</v>
      </c>
      <c r="C53" s="136" t="s">
        <v>1122</v>
      </c>
      <c r="D53" s="136"/>
      <c r="E53" s="136">
        <v>7.2</v>
      </c>
      <c r="F53" s="139">
        <v>-0.69</v>
      </c>
      <c r="G53" s="138">
        <v>83900</v>
      </c>
      <c r="H53" s="136">
        <v>603</v>
      </c>
      <c r="I53" s="138">
        <v>1835</v>
      </c>
      <c r="J53" s="136">
        <v>8.86</v>
      </c>
      <c r="K53" s="136">
        <v>1.51</v>
      </c>
      <c r="L53" s="136">
        <v>0.55000000000000004</v>
      </c>
      <c r="M53" s="136">
        <v>0.15</v>
      </c>
      <c r="N53" s="136">
        <v>0.81</v>
      </c>
      <c r="O53" s="136">
        <v>14.43</v>
      </c>
      <c r="P53" s="136">
        <v>17.690000000000001</v>
      </c>
      <c r="Q53" s="136">
        <v>14.18</v>
      </c>
      <c r="R53" s="136">
        <v>7.63</v>
      </c>
      <c r="S53" s="136">
        <v>28.66</v>
      </c>
      <c r="T53" s="136"/>
      <c r="U53" s="136"/>
      <c r="V53" s="136"/>
      <c r="W53" s="137"/>
      <c r="X53" s="136"/>
      <c r="Y53" s="2"/>
      <c r="Z53" s="2"/>
    </row>
    <row r="54" spans="1:26" ht="15.75" customHeight="1" thickTop="1" thickBot="1" x14ac:dyDescent="0.35">
      <c r="A54" s="130" t="s">
        <v>53</v>
      </c>
      <c r="B54" s="130">
        <v>53</v>
      </c>
      <c r="C54" s="133" t="s">
        <v>1122</v>
      </c>
      <c r="D54" s="133"/>
      <c r="E54" s="133">
        <v>5.65</v>
      </c>
      <c r="F54" s="140">
        <v>-3.42</v>
      </c>
      <c r="G54" s="135">
        <v>12093500</v>
      </c>
      <c r="H54" s="135">
        <v>71705</v>
      </c>
      <c r="I54" s="135">
        <v>2342</v>
      </c>
      <c r="J54" s="133">
        <v>11.05</v>
      </c>
      <c r="K54" s="133">
        <v>7.89</v>
      </c>
      <c r="L54" s="133">
        <v>1.29</v>
      </c>
      <c r="M54" s="133"/>
      <c r="N54" s="133">
        <v>0.46</v>
      </c>
      <c r="O54" s="133">
        <v>39.82</v>
      </c>
      <c r="P54" s="133">
        <v>111.28</v>
      </c>
      <c r="Q54" s="133">
        <v>21.46</v>
      </c>
      <c r="R54" s="133"/>
      <c r="S54" s="133">
        <v>24.92</v>
      </c>
      <c r="T54" s="133"/>
      <c r="U54" s="133"/>
      <c r="V54" s="133"/>
      <c r="W54" s="134"/>
      <c r="X54" s="133"/>
      <c r="Y54" s="2"/>
      <c r="Z54" s="2"/>
    </row>
    <row r="55" spans="1:26" ht="15.75" customHeight="1" thickTop="1" thickBot="1" x14ac:dyDescent="0.35">
      <c r="A55" s="131" t="s">
        <v>54</v>
      </c>
      <c r="B55" s="131">
        <v>54</v>
      </c>
      <c r="C55" s="136" t="s">
        <v>1122</v>
      </c>
      <c r="D55" s="136"/>
      <c r="E55" s="136">
        <v>2.12</v>
      </c>
      <c r="F55" s="139">
        <v>-0.93</v>
      </c>
      <c r="G55" s="138">
        <v>1047600</v>
      </c>
      <c r="H55" s="138">
        <v>2203</v>
      </c>
      <c r="I55" s="138">
        <v>1539</v>
      </c>
      <c r="J55" s="136"/>
      <c r="K55" s="136">
        <v>1.1299999999999999</v>
      </c>
      <c r="L55" s="136">
        <v>8.41</v>
      </c>
      <c r="M55" s="136"/>
      <c r="N55" s="136">
        <v>0</v>
      </c>
      <c r="O55" s="136">
        <v>-0.69</v>
      </c>
      <c r="P55" s="136">
        <v>-9.69</v>
      </c>
      <c r="Q55" s="136">
        <v>-2.2200000000000002</v>
      </c>
      <c r="R55" s="136"/>
      <c r="S55" s="136">
        <v>20.51</v>
      </c>
      <c r="T55" s="136"/>
      <c r="U55" s="136"/>
      <c r="V55" s="136"/>
      <c r="W55" s="137"/>
      <c r="X55" s="136"/>
      <c r="Y55" s="2"/>
      <c r="Z55" s="2"/>
    </row>
    <row r="56" spans="1:26" ht="15.75" customHeight="1" thickTop="1" thickBot="1" x14ac:dyDescent="0.35">
      <c r="A56" s="130" t="s">
        <v>55</v>
      </c>
      <c r="B56" s="130">
        <v>55</v>
      </c>
      <c r="C56" s="133" t="s">
        <v>1122</v>
      </c>
      <c r="D56" s="133"/>
      <c r="E56" s="133">
        <v>3.12</v>
      </c>
      <c r="F56" s="140">
        <v>-0.64</v>
      </c>
      <c r="G56" s="135">
        <v>204800</v>
      </c>
      <c r="H56" s="133">
        <v>637</v>
      </c>
      <c r="I56" s="135">
        <v>1716</v>
      </c>
      <c r="J56" s="133">
        <v>11.6</v>
      </c>
      <c r="K56" s="133">
        <v>1.1100000000000001</v>
      </c>
      <c r="L56" s="133">
        <v>0.42</v>
      </c>
      <c r="M56" s="133"/>
      <c r="N56" s="133">
        <v>0.27</v>
      </c>
      <c r="O56" s="133">
        <v>8.16</v>
      </c>
      <c r="P56" s="133">
        <v>9.59</v>
      </c>
      <c r="Q56" s="133">
        <v>7.3</v>
      </c>
      <c r="R56" s="133">
        <v>6.44</v>
      </c>
      <c r="S56" s="133">
        <v>29.92</v>
      </c>
      <c r="T56" s="133"/>
      <c r="U56" s="133"/>
      <c r="V56" s="133"/>
      <c r="W56" s="134"/>
      <c r="X56" s="133"/>
      <c r="Y56" s="2"/>
      <c r="Z56" s="2"/>
    </row>
    <row r="57" spans="1:26" ht="15.75" customHeight="1" thickTop="1" thickBot="1" x14ac:dyDescent="0.35">
      <c r="A57" s="131" t="s">
        <v>56</v>
      </c>
      <c r="B57" s="131">
        <v>56</v>
      </c>
      <c r="C57" s="136" t="s">
        <v>1122</v>
      </c>
      <c r="D57" s="136"/>
      <c r="E57" s="136">
        <v>4.4000000000000004</v>
      </c>
      <c r="F57" s="137">
        <v>2.33</v>
      </c>
      <c r="G57" s="138">
        <v>37500</v>
      </c>
      <c r="H57" s="136">
        <v>170</v>
      </c>
      <c r="I57" s="138">
        <v>1408</v>
      </c>
      <c r="J57" s="136"/>
      <c r="K57" s="136">
        <v>0.27</v>
      </c>
      <c r="L57" s="136">
        <v>0.82</v>
      </c>
      <c r="M57" s="136"/>
      <c r="N57" s="136">
        <v>0</v>
      </c>
      <c r="O57" s="136">
        <v>-0.15</v>
      </c>
      <c r="P57" s="136">
        <v>-2.29</v>
      </c>
      <c r="Q57" s="136">
        <v>-20.86</v>
      </c>
      <c r="R57" s="136">
        <v>1.1399999999999999</v>
      </c>
      <c r="S57" s="136">
        <v>32.1</v>
      </c>
      <c r="T57" s="136"/>
      <c r="U57" s="136"/>
      <c r="V57" s="136"/>
      <c r="W57" s="137"/>
      <c r="X57" s="136"/>
      <c r="Y57" s="2"/>
      <c r="Z57" s="2"/>
    </row>
    <row r="58" spans="1:26" ht="15.75" customHeight="1" thickTop="1" thickBot="1" x14ac:dyDescent="0.35">
      <c r="A58" s="130" t="s">
        <v>57</v>
      </c>
      <c r="B58" s="130">
        <v>57</v>
      </c>
      <c r="C58" s="133" t="s">
        <v>1122</v>
      </c>
      <c r="D58" s="133"/>
      <c r="E58" s="133">
        <v>13.1</v>
      </c>
      <c r="F58" s="140">
        <v>-6.43</v>
      </c>
      <c r="G58" s="135">
        <v>18563000</v>
      </c>
      <c r="H58" s="135">
        <v>252045</v>
      </c>
      <c r="I58" s="135">
        <v>7110</v>
      </c>
      <c r="J58" s="133">
        <v>14.88</v>
      </c>
      <c r="K58" s="133">
        <v>2.2000000000000002</v>
      </c>
      <c r="L58" s="133">
        <v>1.1499999999999999</v>
      </c>
      <c r="M58" s="133">
        <v>0.2</v>
      </c>
      <c r="N58" s="133">
        <v>0.84</v>
      </c>
      <c r="O58" s="133">
        <v>9.07</v>
      </c>
      <c r="P58" s="133">
        <v>15.6</v>
      </c>
      <c r="Q58" s="133">
        <v>9.92</v>
      </c>
      <c r="R58" s="133">
        <v>1.53</v>
      </c>
      <c r="S58" s="133">
        <v>30.3</v>
      </c>
      <c r="T58" s="133"/>
      <c r="U58" s="133"/>
      <c r="V58" s="133"/>
      <c r="W58" s="134"/>
      <c r="X58" s="133"/>
      <c r="Y58" s="2"/>
      <c r="Z58" s="2"/>
    </row>
    <row r="59" spans="1:26" ht="15.75" customHeight="1" thickTop="1" thickBot="1" x14ac:dyDescent="0.35">
      <c r="A59" s="131" t="s">
        <v>58</v>
      </c>
      <c r="B59" s="131">
        <v>58</v>
      </c>
      <c r="C59" s="136" t="s">
        <v>1122</v>
      </c>
      <c r="D59" s="136"/>
      <c r="E59" s="136">
        <v>1.37</v>
      </c>
      <c r="F59" s="137">
        <v>0.74</v>
      </c>
      <c r="G59" s="138">
        <v>252600</v>
      </c>
      <c r="H59" s="136">
        <v>343</v>
      </c>
      <c r="I59" s="136">
        <v>354</v>
      </c>
      <c r="J59" s="136">
        <v>17.09</v>
      </c>
      <c r="K59" s="136">
        <v>0.82</v>
      </c>
      <c r="L59" s="136">
        <v>0.7</v>
      </c>
      <c r="M59" s="136">
        <v>0.05</v>
      </c>
      <c r="N59" s="136">
        <v>0.08</v>
      </c>
      <c r="O59" s="136">
        <v>5.28</v>
      </c>
      <c r="P59" s="136">
        <v>4.8</v>
      </c>
      <c r="Q59" s="136">
        <v>6.09</v>
      </c>
      <c r="R59" s="136">
        <v>3.65</v>
      </c>
      <c r="S59" s="136">
        <v>63.38</v>
      </c>
      <c r="T59" s="136"/>
      <c r="U59" s="136"/>
      <c r="V59" s="136"/>
      <c r="W59" s="137"/>
      <c r="X59" s="136"/>
      <c r="Y59" s="2"/>
      <c r="Z59" s="2"/>
    </row>
    <row r="60" spans="1:26" ht="15.75" customHeight="1" thickTop="1" thickBot="1" x14ac:dyDescent="0.35">
      <c r="A60" s="130" t="s">
        <v>59</v>
      </c>
      <c r="B60" s="130">
        <v>59</v>
      </c>
      <c r="C60" s="133" t="s">
        <v>1123</v>
      </c>
      <c r="D60" s="133"/>
      <c r="E60" s="133">
        <v>18.399999999999999</v>
      </c>
      <c r="F60" s="140">
        <v>-1.08</v>
      </c>
      <c r="G60" s="135">
        <v>628000</v>
      </c>
      <c r="H60" s="135">
        <v>11609</v>
      </c>
      <c r="I60" s="135">
        <v>6475</v>
      </c>
      <c r="J60" s="133">
        <v>7.26</v>
      </c>
      <c r="K60" s="133">
        <v>1.24</v>
      </c>
      <c r="L60" s="133">
        <v>7.87</v>
      </c>
      <c r="M60" s="133">
        <v>1.72</v>
      </c>
      <c r="N60" s="133">
        <v>2.5499999999999998</v>
      </c>
      <c r="O60" s="133">
        <v>2.64</v>
      </c>
      <c r="P60" s="133">
        <v>17.600000000000001</v>
      </c>
      <c r="Q60" s="133">
        <v>24.77</v>
      </c>
      <c r="R60" s="133">
        <v>9.35</v>
      </c>
      <c r="S60" s="133">
        <v>41.8</v>
      </c>
      <c r="T60" s="133"/>
      <c r="U60" s="133"/>
      <c r="V60" s="133"/>
      <c r="W60" s="134"/>
      <c r="X60" s="133"/>
      <c r="Y60" s="2"/>
      <c r="Z60" s="2"/>
    </row>
    <row r="61" spans="1:26" ht="15.75" customHeight="1" thickTop="1" thickBot="1" x14ac:dyDescent="0.35">
      <c r="A61" s="131" t="s">
        <v>60</v>
      </c>
      <c r="B61" s="131">
        <v>60</v>
      </c>
      <c r="C61" s="136" t="s">
        <v>1122</v>
      </c>
      <c r="D61" s="136"/>
      <c r="E61" s="136">
        <v>4.18</v>
      </c>
      <c r="F61" s="136">
        <v>0</v>
      </c>
      <c r="G61" s="136">
        <v>0</v>
      </c>
      <c r="H61" s="136">
        <v>0</v>
      </c>
      <c r="I61" s="136">
        <v>652</v>
      </c>
      <c r="J61" s="136">
        <v>27.56</v>
      </c>
      <c r="K61" s="136">
        <v>1.89</v>
      </c>
      <c r="L61" s="136">
        <v>0.23</v>
      </c>
      <c r="M61" s="136">
        <v>0.01</v>
      </c>
      <c r="N61" s="136">
        <v>0.15</v>
      </c>
      <c r="O61" s="136">
        <v>8.86</v>
      </c>
      <c r="P61" s="136">
        <v>8.51</v>
      </c>
      <c r="Q61" s="136">
        <v>12.35</v>
      </c>
      <c r="R61" s="136">
        <v>0.22</v>
      </c>
      <c r="S61" s="136">
        <v>25.83</v>
      </c>
      <c r="T61" s="136"/>
      <c r="U61" s="136">
        <v>372</v>
      </c>
      <c r="V61" s="136">
        <v>367</v>
      </c>
      <c r="W61" s="137">
        <v>0.81</v>
      </c>
      <c r="X61" s="136"/>
      <c r="Y61" s="2"/>
      <c r="Z61" s="2"/>
    </row>
    <row r="62" spans="1:26" ht="15.75" customHeight="1" thickTop="1" thickBot="1" x14ac:dyDescent="0.35">
      <c r="A62" s="130" t="s">
        <v>61</v>
      </c>
      <c r="B62" s="130">
        <v>61</v>
      </c>
      <c r="C62" s="133" t="s">
        <v>1122</v>
      </c>
      <c r="D62" s="133"/>
      <c r="E62" s="133">
        <v>1.68</v>
      </c>
      <c r="F62" s="140">
        <v>-0.59</v>
      </c>
      <c r="G62" s="135">
        <v>1063200</v>
      </c>
      <c r="H62" s="135">
        <v>1792</v>
      </c>
      <c r="I62" s="135">
        <v>3538</v>
      </c>
      <c r="J62" s="133">
        <v>10.06</v>
      </c>
      <c r="K62" s="133">
        <v>0.76</v>
      </c>
      <c r="L62" s="133">
        <v>0.71</v>
      </c>
      <c r="M62" s="133">
        <v>0.06</v>
      </c>
      <c r="N62" s="133">
        <v>0.17</v>
      </c>
      <c r="O62" s="133">
        <v>5.25</v>
      </c>
      <c r="P62" s="133">
        <v>7.58</v>
      </c>
      <c r="Q62" s="133">
        <v>18.239999999999998</v>
      </c>
      <c r="R62" s="133">
        <v>7.74</v>
      </c>
      <c r="S62" s="133">
        <v>75.11</v>
      </c>
      <c r="T62" s="133"/>
      <c r="U62" s="133"/>
      <c r="V62" s="133"/>
      <c r="W62" s="134"/>
      <c r="X62" s="133"/>
      <c r="Y62" s="2"/>
      <c r="Z62" s="2"/>
    </row>
    <row r="63" spans="1:26" ht="15.75" customHeight="1" thickTop="1" thickBot="1" x14ac:dyDescent="0.35">
      <c r="A63" s="131" t="s">
        <v>62</v>
      </c>
      <c r="B63" s="131">
        <v>62</v>
      </c>
      <c r="C63" s="136" t="s">
        <v>1122</v>
      </c>
      <c r="D63" s="136"/>
      <c r="E63" s="136">
        <v>0.83</v>
      </c>
      <c r="F63" s="139">
        <v>-3.49</v>
      </c>
      <c r="G63" s="138">
        <v>643600</v>
      </c>
      <c r="H63" s="136">
        <v>541</v>
      </c>
      <c r="I63" s="136">
        <v>512</v>
      </c>
      <c r="J63" s="136">
        <v>15.84</v>
      </c>
      <c r="K63" s="136">
        <v>1.28</v>
      </c>
      <c r="L63" s="136">
        <v>0.94</v>
      </c>
      <c r="M63" s="136">
        <v>0.02</v>
      </c>
      <c r="N63" s="136">
        <v>0.05</v>
      </c>
      <c r="O63" s="136">
        <v>6.29</v>
      </c>
      <c r="P63" s="136">
        <v>8.1300000000000008</v>
      </c>
      <c r="Q63" s="136">
        <v>4.71</v>
      </c>
      <c r="R63" s="136">
        <v>4.82</v>
      </c>
      <c r="S63" s="136">
        <v>55.12</v>
      </c>
      <c r="T63" s="136"/>
      <c r="U63" s="136"/>
      <c r="V63" s="136"/>
      <c r="W63" s="137"/>
      <c r="X63" s="136"/>
      <c r="Y63" s="2"/>
      <c r="Z63" s="2"/>
    </row>
    <row r="64" spans="1:26" ht="15.75" customHeight="1" thickTop="1" thickBot="1" x14ac:dyDescent="0.35">
      <c r="A64" s="130" t="s">
        <v>63</v>
      </c>
      <c r="B64" s="130">
        <v>63</v>
      </c>
      <c r="C64" s="133" t="s">
        <v>1122</v>
      </c>
      <c r="D64" s="133"/>
      <c r="E64" s="133">
        <v>9.6</v>
      </c>
      <c r="F64" s="134">
        <v>0.52</v>
      </c>
      <c r="G64" s="135">
        <v>2457300</v>
      </c>
      <c r="H64" s="135">
        <v>23240</v>
      </c>
      <c r="I64" s="135">
        <v>7830</v>
      </c>
      <c r="J64" s="133">
        <v>61.93</v>
      </c>
      <c r="K64" s="133">
        <v>9.5500000000000007</v>
      </c>
      <c r="L64" s="133">
        <v>0.57999999999999996</v>
      </c>
      <c r="M64" s="133"/>
      <c r="N64" s="133">
        <v>0.15</v>
      </c>
      <c r="O64" s="133">
        <v>13.41</v>
      </c>
      <c r="P64" s="133">
        <v>14.37</v>
      </c>
      <c r="Q64" s="133">
        <v>2.8</v>
      </c>
      <c r="R64" s="133">
        <v>3.02</v>
      </c>
      <c r="S64" s="133">
        <v>33.729999999999997</v>
      </c>
      <c r="T64" s="133"/>
      <c r="U64" s="133"/>
      <c r="V64" s="133"/>
      <c r="W64" s="134"/>
      <c r="X64" s="133"/>
      <c r="Y64" s="2"/>
      <c r="Z64" s="2"/>
    </row>
    <row r="65" spans="1:26" ht="15.75" customHeight="1" thickTop="1" thickBot="1" x14ac:dyDescent="0.35">
      <c r="A65" s="131" t="s">
        <v>64</v>
      </c>
      <c r="B65" s="131">
        <v>64</v>
      </c>
      <c r="C65" s="136" t="s">
        <v>1122</v>
      </c>
      <c r="D65" s="136"/>
      <c r="E65" s="136">
        <v>12.8</v>
      </c>
      <c r="F65" s="139">
        <v>-3.03</v>
      </c>
      <c r="G65" s="138">
        <v>2598900</v>
      </c>
      <c r="H65" s="138">
        <v>33787</v>
      </c>
      <c r="I65" s="138">
        <v>7040</v>
      </c>
      <c r="J65" s="136">
        <v>27.01</v>
      </c>
      <c r="K65" s="136">
        <v>13.74</v>
      </c>
      <c r="L65" s="136">
        <v>2.44</v>
      </c>
      <c r="M65" s="136">
        <v>0.18</v>
      </c>
      <c r="N65" s="136">
        <v>0.46</v>
      </c>
      <c r="O65" s="136">
        <v>26.09</v>
      </c>
      <c r="P65" s="136">
        <v>52.61</v>
      </c>
      <c r="Q65" s="136">
        <v>26.57</v>
      </c>
      <c r="R65" s="136">
        <v>3.13</v>
      </c>
      <c r="S65" s="136">
        <v>29.39</v>
      </c>
      <c r="T65" s="136"/>
      <c r="U65" s="136"/>
      <c r="V65" s="136"/>
      <c r="W65" s="137"/>
      <c r="X65" s="136"/>
      <c r="Y65" s="2"/>
      <c r="Z65" s="2"/>
    </row>
    <row r="66" spans="1:26" ht="15.75" customHeight="1" thickTop="1" thickBot="1" x14ac:dyDescent="0.35">
      <c r="A66" s="130" t="s">
        <v>65</v>
      </c>
      <c r="B66" s="130">
        <v>65</v>
      </c>
      <c r="C66" s="133" t="s">
        <v>1123</v>
      </c>
      <c r="D66" s="133"/>
      <c r="E66" s="133">
        <v>3.32</v>
      </c>
      <c r="F66" s="133">
        <v>0</v>
      </c>
      <c r="G66" s="135">
        <v>27966000</v>
      </c>
      <c r="H66" s="135">
        <v>92062</v>
      </c>
      <c r="I66" s="135">
        <v>106240</v>
      </c>
      <c r="J66" s="133"/>
      <c r="K66" s="133">
        <v>1.42</v>
      </c>
      <c r="L66" s="133">
        <v>0.72</v>
      </c>
      <c r="M66" s="133"/>
      <c r="N66" s="133">
        <v>0</v>
      </c>
      <c r="O66" s="133">
        <v>1.1499999999999999</v>
      </c>
      <c r="P66" s="133">
        <v>-0.17</v>
      </c>
      <c r="Q66" s="133">
        <v>-23.36</v>
      </c>
      <c r="R66" s="133">
        <v>0.38</v>
      </c>
      <c r="S66" s="133">
        <v>24.97</v>
      </c>
      <c r="T66" s="133"/>
      <c r="U66" s="133"/>
      <c r="V66" s="133"/>
      <c r="W66" s="134"/>
      <c r="X66" s="133"/>
      <c r="Y66" s="2"/>
      <c r="Z66" s="2"/>
    </row>
    <row r="67" spans="1:26" ht="15.75" customHeight="1" thickTop="1" thickBot="1" x14ac:dyDescent="0.35">
      <c r="A67" s="131" t="s">
        <v>66</v>
      </c>
      <c r="B67" s="131">
        <v>66</v>
      </c>
      <c r="C67" s="136" t="s">
        <v>1122</v>
      </c>
      <c r="D67" s="136"/>
      <c r="E67" s="136">
        <v>33</v>
      </c>
      <c r="F67" s="136">
        <v>0</v>
      </c>
      <c r="G67" s="138">
        <v>27900</v>
      </c>
      <c r="H67" s="136">
        <v>921</v>
      </c>
      <c r="I67" s="138">
        <v>12846</v>
      </c>
      <c r="J67" s="136">
        <v>162.91999999999999</v>
      </c>
      <c r="K67" s="136">
        <v>0.73</v>
      </c>
      <c r="L67" s="136">
        <v>0.53</v>
      </c>
      <c r="M67" s="136">
        <v>0.75</v>
      </c>
      <c r="N67" s="136">
        <v>0.2</v>
      </c>
      <c r="O67" s="136">
        <v>0.31</v>
      </c>
      <c r="P67" s="136">
        <v>0.47</v>
      </c>
      <c r="Q67" s="136">
        <v>11.86</v>
      </c>
      <c r="R67" s="136">
        <v>4.49</v>
      </c>
      <c r="S67" s="136">
        <v>24.34</v>
      </c>
      <c r="T67" s="136"/>
      <c r="U67" s="136">
        <v>526</v>
      </c>
      <c r="V67" s="136">
        <v>529</v>
      </c>
      <c r="W67" s="139">
        <v>-14.01</v>
      </c>
      <c r="X67" s="136"/>
      <c r="Y67" s="2"/>
      <c r="Z67" s="2"/>
    </row>
    <row r="68" spans="1:26" ht="15.75" customHeight="1" thickTop="1" thickBot="1" x14ac:dyDescent="0.35">
      <c r="A68" s="130" t="s">
        <v>67</v>
      </c>
      <c r="B68" s="130">
        <v>67</v>
      </c>
      <c r="C68" s="133" t="s">
        <v>1122</v>
      </c>
      <c r="D68" s="133"/>
      <c r="E68" s="133">
        <v>0.28000000000000003</v>
      </c>
      <c r="F68" s="140">
        <v>-6.67</v>
      </c>
      <c r="G68" s="135">
        <v>580800</v>
      </c>
      <c r="H68" s="133">
        <v>168</v>
      </c>
      <c r="I68" s="133">
        <v>372</v>
      </c>
      <c r="J68" s="133"/>
      <c r="K68" s="133">
        <v>0.56000000000000005</v>
      </c>
      <c r="L68" s="133">
        <v>0.51</v>
      </c>
      <c r="M68" s="133"/>
      <c r="N68" s="133">
        <v>0</v>
      </c>
      <c r="O68" s="133">
        <v>-3.28</v>
      </c>
      <c r="P68" s="133">
        <v>-6.6</v>
      </c>
      <c r="Q68" s="133">
        <v>-9.91</v>
      </c>
      <c r="R68" s="133"/>
      <c r="S68" s="133">
        <v>67.16</v>
      </c>
      <c r="T68" s="133"/>
      <c r="U68" s="133"/>
      <c r="V68" s="133"/>
      <c r="W68" s="134"/>
      <c r="X68" s="133"/>
      <c r="Y68" s="2"/>
      <c r="Z68" s="2"/>
    </row>
    <row r="69" spans="1:26" ht="15.75" customHeight="1" thickTop="1" thickBot="1" x14ac:dyDescent="0.35">
      <c r="A69" s="131" t="s">
        <v>68</v>
      </c>
      <c r="B69" s="131">
        <v>68</v>
      </c>
      <c r="C69" s="136" t="s">
        <v>1122</v>
      </c>
      <c r="D69" s="136" t="s">
        <v>15</v>
      </c>
      <c r="E69" s="136">
        <v>0.16</v>
      </c>
      <c r="F69" s="136">
        <v>0</v>
      </c>
      <c r="G69" s="138">
        <v>417400</v>
      </c>
      <c r="H69" s="136">
        <v>62</v>
      </c>
      <c r="I69" s="136">
        <v>324</v>
      </c>
      <c r="J69" s="136"/>
      <c r="K69" s="136">
        <v>1.88</v>
      </c>
      <c r="L69" s="136">
        <v>0.15</v>
      </c>
      <c r="M69" s="136"/>
      <c r="N69" s="136">
        <v>0</v>
      </c>
      <c r="O69" s="136">
        <v>-46.42</v>
      </c>
      <c r="P69" s="136">
        <v>-51.67</v>
      </c>
      <c r="Q69" s="136">
        <v>-137.02000000000001</v>
      </c>
      <c r="R69" s="136"/>
      <c r="S69" s="136">
        <v>44.23</v>
      </c>
      <c r="T69" s="136"/>
      <c r="U69" s="136"/>
      <c r="V69" s="136"/>
      <c r="W69" s="137"/>
      <c r="X69" s="136"/>
      <c r="Y69" s="2"/>
      <c r="Z69" s="2"/>
    </row>
    <row r="70" spans="1:26" ht="15.75" customHeight="1" thickTop="1" thickBot="1" x14ac:dyDescent="0.35">
      <c r="A70" s="130" t="s">
        <v>69</v>
      </c>
      <c r="B70" s="130">
        <v>69</v>
      </c>
      <c r="C70" s="133" t="s">
        <v>1122</v>
      </c>
      <c r="D70" s="133"/>
      <c r="E70" s="133">
        <v>5.3</v>
      </c>
      <c r="F70" s="134">
        <v>0.95</v>
      </c>
      <c r="G70" s="135">
        <v>641000</v>
      </c>
      <c r="H70" s="135">
        <v>3378</v>
      </c>
      <c r="I70" s="135">
        <v>11130</v>
      </c>
      <c r="J70" s="133"/>
      <c r="K70" s="133">
        <v>0.48</v>
      </c>
      <c r="L70" s="133">
        <v>1.47</v>
      </c>
      <c r="M70" s="133">
        <v>0.1</v>
      </c>
      <c r="N70" s="133">
        <v>0</v>
      </c>
      <c r="O70" s="133">
        <v>-1.41</v>
      </c>
      <c r="P70" s="133">
        <v>-10.220000000000001</v>
      </c>
      <c r="Q70" s="133">
        <v>-43.28</v>
      </c>
      <c r="R70" s="133">
        <v>1.89</v>
      </c>
      <c r="S70" s="133">
        <v>36.409999999999997</v>
      </c>
      <c r="T70" s="133"/>
      <c r="U70" s="133"/>
      <c r="V70" s="133"/>
      <c r="W70" s="134"/>
      <c r="X70" s="133"/>
      <c r="Y70" s="2"/>
      <c r="Z70" s="2"/>
    </row>
    <row r="71" spans="1:26" ht="15.75" customHeight="1" thickTop="1" thickBot="1" x14ac:dyDescent="0.35">
      <c r="A71" s="131" t="s">
        <v>70</v>
      </c>
      <c r="B71" s="131">
        <v>70</v>
      </c>
      <c r="C71" s="136" t="s">
        <v>1122</v>
      </c>
      <c r="D71" s="136"/>
      <c r="E71" s="136">
        <v>19.8</v>
      </c>
      <c r="F71" s="139">
        <v>-1.98</v>
      </c>
      <c r="G71" s="138">
        <v>598100</v>
      </c>
      <c r="H71" s="138">
        <v>11907</v>
      </c>
      <c r="I71" s="138">
        <v>12622</v>
      </c>
      <c r="J71" s="136">
        <v>36.5</v>
      </c>
      <c r="K71" s="136">
        <v>2.16</v>
      </c>
      <c r="L71" s="136">
        <v>2.17</v>
      </c>
      <c r="M71" s="136"/>
      <c r="N71" s="136">
        <v>0.54</v>
      </c>
      <c r="O71" s="136">
        <v>3.87</v>
      </c>
      <c r="P71" s="136">
        <v>5.67</v>
      </c>
      <c r="Q71" s="136">
        <v>-6.66</v>
      </c>
      <c r="R71" s="136">
        <v>6.31</v>
      </c>
      <c r="S71" s="136">
        <v>45.18</v>
      </c>
      <c r="T71" s="136"/>
      <c r="U71" s="136"/>
      <c r="V71" s="136"/>
      <c r="W71" s="137"/>
      <c r="X71" s="136"/>
      <c r="Y71" s="2"/>
      <c r="Z71" s="2"/>
    </row>
    <row r="72" spans="1:26" ht="15.75" customHeight="1" thickTop="1" thickBot="1" x14ac:dyDescent="0.35">
      <c r="A72" s="130" t="s">
        <v>71</v>
      </c>
      <c r="B72" s="130">
        <v>71</v>
      </c>
      <c r="C72" s="133" t="s">
        <v>1123</v>
      </c>
      <c r="D72" s="133"/>
      <c r="E72" s="133">
        <v>20</v>
      </c>
      <c r="F72" s="140">
        <v>-5.66</v>
      </c>
      <c r="G72" s="135">
        <v>46338100</v>
      </c>
      <c r="H72" s="135">
        <v>945776</v>
      </c>
      <c r="I72" s="135">
        <v>64641</v>
      </c>
      <c r="J72" s="133">
        <v>19.21</v>
      </c>
      <c r="K72" s="133">
        <v>1.77</v>
      </c>
      <c r="L72" s="133">
        <v>2.2599999999999998</v>
      </c>
      <c r="M72" s="133">
        <v>1.05</v>
      </c>
      <c r="N72" s="133">
        <v>1.05</v>
      </c>
      <c r="O72" s="133">
        <v>3.35</v>
      </c>
      <c r="P72" s="133">
        <v>11.28</v>
      </c>
      <c r="Q72" s="133">
        <v>13.86</v>
      </c>
      <c r="R72" s="133">
        <v>5.25</v>
      </c>
      <c r="S72" s="133">
        <v>54.2</v>
      </c>
      <c r="T72" s="133"/>
      <c r="U72" s="133"/>
      <c r="V72" s="133"/>
      <c r="W72" s="134"/>
      <c r="X72" s="133"/>
      <c r="Y72" s="2"/>
      <c r="Z72" s="2"/>
    </row>
    <row r="73" spans="1:26" ht="15.75" customHeight="1" thickTop="1" thickBot="1" x14ac:dyDescent="0.35">
      <c r="A73" s="131" t="s">
        <v>72</v>
      </c>
      <c r="B73" s="131">
        <v>72</v>
      </c>
      <c r="C73" s="136" t="s">
        <v>1122</v>
      </c>
      <c r="D73" s="136"/>
      <c r="E73" s="136">
        <v>6.45</v>
      </c>
      <c r="F73" s="139">
        <v>-1.53</v>
      </c>
      <c r="G73" s="138">
        <v>94856600</v>
      </c>
      <c r="H73" s="138">
        <v>625426</v>
      </c>
      <c r="I73" s="138">
        <v>32731</v>
      </c>
      <c r="J73" s="136"/>
      <c r="K73" s="136">
        <v>0.57999999999999996</v>
      </c>
      <c r="L73" s="136">
        <v>3.38</v>
      </c>
      <c r="M73" s="136">
        <v>0.15</v>
      </c>
      <c r="N73" s="136">
        <v>0</v>
      </c>
      <c r="O73" s="136">
        <v>2.4300000000000002</v>
      </c>
      <c r="P73" s="136">
        <v>-3.5</v>
      </c>
      <c r="Q73" s="136">
        <v>-1.85</v>
      </c>
      <c r="R73" s="136">
        <v>9.4</v>
      </c>
      <c r="S73" s="136">
        <v>87.79</v>
      </c>
      <c r="T73" s="136"/>
      <c r="U73" s="136"/>
      <c r="V73" s="136"/>
      <c r="W73" s="137"/>
      <c r="X73" s="136"/>
      <c r="Y73" s="2"/>
      <c r="Z73" s="2"/>
    </row>
    <row r="74" spans="1:26" ht="15.75" customHeight="1" thickTop="1" thickBot="1" x14ac:dyDescent="0.35">
      <c r="A74" s="130" t="s">
        <v>73</v>
      </c>
      <c r="B74" s="130">
        <v>73</v>
      </c>
      <c r="C74" s="133" t="s">
        <v>1122</v>
      </c>
      <c r="D74" s="133"/>
      <c r="E74" s="133">
        <v>265</v>
      </c>
      <c r="F74" s="133">
        <v>0</v>
      </c>
      <c r="G74" s="133">
        <v>0</v>
      </c>
      <c r="H74" s="133">
        <v>0</v>
      </c>
      <c r="I74" s="135">
        <v>5300</v>
      </c>
      <c r="J74" s="133">
        <v>43.82</v>
      </c>
      <c r="K74" s="133">
        <v>3.37</v>
      </c>
      <c r="L74" s="133">
        <v>0.98</v>
      </c>
      <c r="M74" s="133">
        <v>1</v>
      </c>
      <c r="N74" s="133">
        <v>6.05</v>
      </c>
      <c r="O74" s="133"/>
      <c r="P74" s="133"/>
      <c r="Q74" s="133"/>
      <c r="R74" s="133">
        <v>0.39</v>
      </c>
      <c r="S74" s="133"/>
      <c r="T74" s="133"/>
      <c r="U74" s="133"/>
      <c r="V74" s="133"/>
      <c r="W74" s="140">
        <v>-0.27</v>
      </c>
      <c r="X74" s="133"/>
      <c r="Y74" s="2"/>
      <c r="Z74" s="2"/>
    </row>
    <row r="75" spans="1:26" ht="15.75" customHeight="1" thickTop="1" thickBot="1" x14ac:dyDescent="0.35">
      <c r="A75" s="131" t="s">
        <v>74</v>
      </c>
      <c r="B75" s="131">
        <v>74</v>
      </c>
      <c r="C75" s="136" t="s">
        <v>1123</v>
      </c>
      <c r="D75" s="136"/>
      <c r="E75" s="136">
        <v>19.899999999999999</v>
      </c>
      <c r="F75" s="137">
        <v>1.02</v>
      </c>
      <c r="G75" s="138">
        <v>244900</v>
      </c>
      <c r="H75" s="138">
        <v>4854</v>
      </c>
      <c r="I75" s="138">
        <v>146380</v>
      </c>
      <c r="J75" s="136">
        <v>5.46</v>
      </c>
      <c r="K75" s="136">
        <v>0.52</v>
      </c>
      <c r="L75" s="136">
        <v>8.01</v>
      </c>
      <c r="M75" s="136"/>
      <c r="N75" s="136">
        <v>3.61</v>
      </c>
      <c r="O75" s="136">
        <v>1.39</v>
      </c>
      <c r="P75" s="136">
        <v>9.8699999999999992</v>
      </c>
      <c r="Q75" s="136">
        <v>18.66</v>
      </c>
      <c r="R75" s="136">
        <v>4.2699999999999996</v>
      </c>
      <c r="S75" s="136">
        <v>23.12</v>
      </c>
      <c r="T75" s="136"/>
      <c r="U75" s="136"/>
      <c r="V75" s="136"/>
      <c r="W75" s="137"/>
      <c r="X75" s="136"/>
      <c r="Y75" s="2"/>
      <c r="Z75" s="2"/>
    </row>
    <row r="76" spans="1:26" ht="15.75" customHeight="1" thickTop="1" thickBot="1" x14ac:dyDescent="0.35">
      <c r="A76" s="130" t="s">
        <v>75</v>
      </c>
      <c r="B76" s="130">
        <v>75</v>
      </c>
      <c r="C76" s="133" t="s">
        <v>1122</v>
      </c>
      <c r="D76" s="133"/>
      <c r="E76" s="133">
        <v>94.5</v>
      </c>
      <c r="F76" s="133">
        <v>0</v>
      </c>
      <c r="G76" s="135">
        <v>6231800</v>
      </c>
      <c r="H76" s="135">
        <v>585534</v>
      </c>
      <c r="I76" s="135">
        <v>180386</v>
      </c>
      <c r="J76" s="133">
        <v>6.38</v>
      </c>
      <c r="K76" s="133">
        <v>0.41</v>
      </c>
      <c r="L76" s="133">
        <v>7.68</v>
      </c>
      <c r="M76" s="133">
        <v>5</v>
      </c>
      <c r="N76" s="133">
        <v>14.77</v>
      </c>
      <c r="O76" s="133">
        <v>1.08</v>
      </c>
      <c r="P76" s="133">
        <v>6.55</v>
      </c>
      <c r="Q76" s="133">
        <v>14.5</v>
      </c>
      <c r="R76" s="133">
        <v>7.41</v>
      </c>
      <c r="S76" s="133">
        <v>98.6</v>
      </c>
      <c r="T76" s="133"/>
      <c r="U76" s="133"/>
      <c r="V76" s="133"/>
      <c r="W76" s="134"/>
      <c r="X76" s="133"/>
      <c r="Y76" s="2"/>
      <c r="Z76" s="2"/>
    </row>
    <row r="77" spans="1:26" ht="15.75" customHeight="1" thickTop="1" thickBot="1" x14ac:dyDescent="0.35">
      <c r="A77" s="131" t="s">
        <v>76</v>
      </c>
      <c r="B77" s="131">
        <v>76</v>
      </c>
      <c r="C77" s="136" t="s">
        <v>1123</v>
      </c>
      <c r="D77" s="136"/>
      <c r="E77" s="136">
        <v>0.82</v>
      </c>
      <c r="F77" s="136">
        <v>0</v>
      </c>
      <c r="G77" s="138">
        <v>6600</v>
      </c>
      <c r="H77" s="136">
        <v>5</v>
      </c>
      <c r="I77" s="136">
        <v>416</v>
      </c>
      <c r="J77" s="136"/>
      <c r="K77" s="136">
        <v>0.47</v>
      </c>
      <c r="L77" s="136">
        <v>3.37</v>
      </c>
      <c r="M77" s="136"/>
      <c r="N77" s="136">
        <v>0</v>
      </c>
      <c r="O77" s="136">
        <v>-6.14</v>
      </c>
      <c r="P77" s="136">
        <v>-29.85</v>
      </c>
      <c r="Q77" s="136">
        <v>-94.73</v>
      </c>
      <c r="R77" s="136">
        <v>13.41</v>
      </c>
      <c r="S77" s="136">
        <v>35.06</v>
      </c>
      <c r="T77" s="136"/>
      <c r="U77" s="136"/>
      <c r="V77" s="136"/>
      <c r="W77" s="137"/>
      <c r="X77" s="136"/>
      <c r="Y77" s="2"/>
      <c r="Z77" s="2"/>
    </row>
    <row r="78" spans="1:26" ht="15.75" customHeight="1" thickTop="1" thickBot="1" x14ac:dyDescent="0.35">
      <c r="A78" s="130" t="s">
        <v>77</v>
      </c>
      <c r="B78" s="130">
        <v>77</v>
      </c>
      <c r="C78" s="133" t="s">
        <v>1123</v>
      </c>
      <c r="D78" s="133"/>
      <c r="E78" s="133">
        <v>14.4</v>
      </c>
      <c r="F78" s="134">
        <v>1.41</v>
      </c>
      <c r="G78" s="135">
        <v>5025600</v>
      </c>
      <c r="H78" s="135">
        <v>71853</v>
      </c>
      <c r="I78" s="135">
        <v>35910</v>
      </c>
      <c r="J78" s="133">
        <v>30</v>
      </c>
      <c r="K78" s="133">
        <v>5.48</v>
      </c>
      <c r="L78" s="133">
        <v>1.35</v>
      </c>
      <c r="M78" s="133">
        <v>0.1</v>
      </c>
      <c r="N78" s="133">
        <v>0.47</v>
      </c>
      <c r="O78" s="133">
        <v>12.28</v>
      </c>
      <c r="P78" s="133">
        <v>19.149999999999999</v>
      </c>
      <c r="Q78" s="133">
        <v>12.5</v>
      </c>
      <c r="R78" s="133">
        <v>1.6</v>
      </c>
      <c r="S78" s="133">
        <v>44</v>
      </c>
      <c r="T78" s="133"/>
      <c r="U78" s="133"/>
      <c r="V78" s="133"/>
      <c r="W78" s="134"/>
      <c r="X78" s="133"/>
      <c r="Y78" s="2"/>
      <c r="Z78" s="2"/>
    </row>
    <row r="79" spans="1:26" ht="15.75" customHeight="1" thickTop="1" thickBot="1" x14ac:dyDescent="0.35">
      <c r="A79" s="131" t="s">
        <v>78</v>
      </c>
      <c r="B79" s="131">
        <v>78</v>
      </c>
      <c r="C79" s="136" t="s">
        <v>1122</v>
      </c>
      <c r="D79" s="136"/>
      <c r="E79" s="136">
        <v>15.1</v>
      </c>
      <c r="F79" s="139">
        <v>-2.58</v>
      </c>
      <c r="G79" s="138">
        <v>3077200</v>
      </c>
      <c r="H79" s="138">
        <v>46670</v>
      </c>
      <c r="I79" s="138">
        <v>20792</v>
      </c>
      <c r="J79" s="136"/>
      <c r="K79" s="136">
        <v>0.46</v>
      </c>
      <c r="L79" s="136">
        <v>1.97</v>
      </c>
      <c r="M79" s="136">
        <v>0.3</v>
      </c>
      <c r="N79" s="136">
        <v>0</v>
      </c>
      <c r="O79" s="136">
        <v>-3.36</v>
      </c>
      <c r="P79" s="136">
        <v>-12.8</v>
      </c>
      <c r="Q79" s="136">
        <v>-9.33</v>
      </c>
      <c r="R79" s="136">
        <v>5.34</v>
      </c>
      <c r="S79" s="136">
        <v>59.46</v>
      </c>
      <c r="T79" s="136"/>
      <c r="U79" s="136"/>
      <c r="V79" s="136"/>
      <c r="W79" s="137"/>
      <c r="X79" s="136"/>
      <c r="Y79" s="2"/>
      <c r="Z79" s="2"/>
    </row>
    <row r="80" spans="1:26" ht="15.75" customHeight="1" thickTop="1" thickBot="1" x14ac:dyDescent="0.35">
      <c r="A80" s="130" t="s">
        <v>79</v>
      </c>
      <c r="B80" s="130">
        <v>79</v>
      </c>
      <c r="C80" s="133" t="s">
        <v>1122</v>
      </c>
      <c r="D80" s="133" t="s">
        <v>1114</v>
      </c>
      <c r="E80" s="133">
        <v>11.9</v>
      </c>
      <c r="F80" s="140">
        <v>-3.25</v>
      </c>
      <c r="G80" s="135">
        <v>3252100</v>
      </c>
      <c r="H80" s="135">
        <v>39171</v>
      </c>
      <c r="I80" s="135">
        <v>23788</v>
      </c>
      <c r="J80" s="133">
        <v>15.08</v>
      </c>
      <c r="K80" s="133">
        <v>1.63</v>
      </c>
      <c r="L80" s="133">
        <v>1.87</v>
      </c>
      <c r="M80" s="133">
        <v>0.16</v>
      </c>
      <c r="N80" s="133">
        <v>0.79</v>
      </c>
      <c r="O80" s="133">
        <v>6.77</v>
      </c>
      <c r="P80" s="133">
        <v>11.74</v>
      </c>
      <c r="Q80" s="133">
        <v>40.520000000000003</v>
      </c>
      <c r="R80" s="133">
        <v>4.78</v>
      </c>
      <c r="S80" s="133">
        <v>29.74</v>
      </c>
      <c r="T80" s="133"/>
      <c r="U80" s="133"/>
      <c r="V80" s="133"/>
      <c r="W80" s="134"/>
      <c r="X80" s="133"/>
      <c r="Y80" s="2"/>
      <c r="Z80" s="2"/>
    </row>
    <row r="81" spans="1:26" ht="15.75" customHeight="1" thickTop="1" thickBot="1" x14ac:dyDescent="0.35">
      <c r="A81" s="131" t="s">
        <v>80</v>
      </c>
      <c r="B81" s="131">
        <v>80</v>
      </c>
      <c r="C81" s="136" t="s">
        <v>1122</v>
      </c>
      <c r="D81" s="136"/>
      <c r="E81" s="136">
        <v>40</v>
      </c>
      <c r="F81" s="139">
        <v>-3.61</v>
      </c>
      <c r="G81" s="138">
        <v>5300</v>
      </c>
      <c r="H81" s="136">
        <v>210</v>
      </c>
      <c r="I81" s="138">
        <v>12000</v>
      </c>
      <c r="J81" s="136">
        <v>8.1300000000000008</v>
      </c>
      <c r="K81" s="136">
        <v>0.63</v>
      </c>
      <c r="L81" s="136">
        <v>0.06</v>
      </c>
      <c r="M81" s="136">
        <v>1.2</v>
      </c>
      <c r="N81" s="136">
        <v>4.95</v>
      </c>
      <c r="O81" s="136">
        <v>9.4700000000000006</v>
      </c>
      <c r="P81" s="136">
        <v>7.86</v>
      </c>
      <c r="Q81" s="136">
        <v>-69.22</v>
      </c>
      <c r="R81" s="136">
        <v>3</v>
      </c>
      <c r="S81" s="136">
        <v>22.62</v>
      </c>
      <c r="T81" s="136"/>
      <c r="U81" s="136">
        <v>79</v>
      </c>
      <c r="V81" s="136">
        <v>71</v>
      </c>
      <c r="W81" s="137">
        <v>0.15</v>
      </c>
      <c r="X81" s="136"/>
      <c r="Y81" s="2"/>
      <c r="Z81" s="2"/>
    </row>
    <row r="82" spans="1:26" ht="15.75" customHeight="1" thickTop="1" thickBot="1" x14ac:dyDescent="0.35">
      <c r="A82" s="130" t="s">
        <v>81</v>
      </c>
      <c r="B82" s="130">
        <v>81</v>
      </c>
      <c r="C82" s="133" t="s">
        <v>1122</v>
      </c>
      <c r="D82" s="133"/>
      <c r="E82" s="133">
        <v>18.600000000000001</v>
      </c>
      <c r="F82" s="133">
        <v>0</v>
      </c>
      <c r="G82" s="135">
        <v>16251000</v>
      </c>
      <c r="H82" s="135">
        <v>301638</v>
      </c>
      <c r="I82" s="135">
        <v>295591</v>
      </c>
      <c r="J82" s="133">
        <v>35.69</v>
      </c>
      <c r="K82" s="133">
        <v>3.62</v>
      </c>
      <c r="L82" s="133">
        <v>0.6</v>
      </c>
      <c r="M82" s="133">
        <v>0.3</v>
      </c>
      <c r="N82" s="133">
        <v>0.52</v>
      </c>
      <c r="O82" s="133">
        <v>8.66</v>
      </c>
      <c r="P82" s="133">
        <v>10.39</v>
      </c>
      <c r="Q82" s="133">
        <v>8.85</v>
      </c>
      <c r="R82" s="133">
        <v>2.96</v>
      </c>
      <c r="S82" s="133">
        <v>64.86</v>
      </c>
      <c r="T82" s="133"/>
      <c r="U82" s="133"/>
      <c r="V82" s="133"/>
      <c r="W82" s="134"/>
      <c r="X82" s="133"/>
      <c r="Y82" s="2"/>
      <c r="Z82" s="2"/>
    </row>
    <row r="83" spans="1:26" ht="15.75" customHeight="1" thickTop="1" thickBot="1" x14ac:dyDescent="0.35">
      <c r="A83" s="131" t="s">
        <v>82</v>
      </c>
      <c r="B83" s="131">
        <v>82</v>
      </c>
      <c r="C83" s="136" t="s">
        <v>1122</v>
      </c>
      <c r="D83" s="136"/>
      <c r="E83" s="136">
        <v>1.34</v>
      </c>
      <c r="F83" s="139">
        <v>-4.29</v>
      </c>
      <c r="G83" s="138">
        <v>11579200</v>
      </c>
      <c r="H83" s="138">
        <v>15922</v>
      </c>
      <c r="I83" s="138">
        <v>4029</v>
      </c>
      <c r="J83" s="136">
        <v>249.87</v>
      </c>
      <c r="K83" s="136">
        <v>4.54</v>
      </c>
      <c r="L83" s="136">
        <v>0.44</v>
      </c>
      <c r="M83" s="136"/>
      <c r="N83" s="136">
        <v>0.01</v>
      </c>
      <c r="O83" s="136">
        <v>3.32</v>
      </c>
      <c r="P83" s="136">
        <v>1.59</v>
      </c>
      <c r="Q83" s="136">
        <v>-25.31</v>
      </c>
      <c r="R83" s="136">
        <v>5.3</v>
      </c>
      <c r="S83" s="136">
        <v>77.98</v>
      </c>
      <c r="T83" s="136"/>
      <c r="U83" s="136"/>
      <c r="V83" s="136"/>
      <c r="W83" s="137"/>
      <c r="X83" s="136"/>
      <c r="Y83" s="2"/>
      <c r="Z83" s="2"/>
    </row>
    <row r="84" spans="1:26" ht="15.75" customHeight="1" thickTop="1" thickBot="1" x14ac:dyDescent="0.35">
      <c r="A84" s="130" t="s">
        <v>83</v>
      </c>
      <c r="B84" s="130">
        <v>83</v>
      </c>
      <c r="C84" s="133" t="s">
        <v>1122</v>
      </c>
      <c r="D84" s="133"/>
      <c r="E84" s="133">
        <v>4.96</v>
      </c>
      <c r="F84" s="140">
        <v>-1.78</v>
      </c>
      <c r="G84" s="135">
        <v>5119100</v>
      </c>
      <c r="H84" s="135">
        <v>25585</v>
      </c>
      <c r="I84" s="135">
        <v>9920</v>
      </c>
      <c r="J84" s="133"/>
      <c r="K84" s="133">
        <v>1.95</v>
      </c>
      <c r="L84" s="133">
        <v>1.04</v>
      </c>
      <c r="M84" s="133"/>
      <c r="N84" s="133">
        <v>0</v>
      </c>
      <c r="O84" s="133">
        <v>-6.04</v>
      </c>
      <c r="P84" s="133">
        <v>-13.02</v>
      </c>
      <c r="Q84" s="133">
        <v>-19.04</v>
      </c>
      <c r="R84" s="133"/>
      <c r="S84" s="133">
        <v>56.06</v>
      </c>
      <c r="T84" s="133"/>
      <c r="U84" s="133"/>
      <c r="V84" s="133"/>
      <c r="W84" s="134"/>
      <c r="X84" s="133"/>
      <c r="Y84" s="2"/>
      <c r="Z84" s="2"/>
    </row>
    <row r="85" spans="1:26" ht="15.75" customHeight="1" thickTop="1" thickBot="1" x14ac:dyDescent="0.35">
      <c r="A85" s="131" t="s">
        <v>84</v>
      </c>
      <c r="B85" s="131">
        <v>84</v>
      </c>
      <c r="C85" s="136" t="s">
        <v>1122</v>
      </c>
      <c r="D85" s="136"/>
      <c r="E85" s="136">
        <v>8.4499999999999993</v>
      </c>
      <c r="F85" s="139">
        <v>-2.31</v>
      </c>
      <c r="G85" s="138">
        <v>37928400</v>
      </c>
      <c r="H85" s="138">
        <v>323150</v>
      </c>
      <c r="I85" s="138">
        <v>129158</v>
      </c>
      <c r="J85" s="136">
        <v>60.99</v>
      </c>
      <c r="K85" s="136">
        <v>3.51</v>
      </c>
      <c r="L85" s="136">
        <v>2.09</v>
      </c>
      <c r="M85" s="136"/>
      <c r="N85" s="136">
        <v>0.14000000000000001</v>
      </c>
      <c r="O85" s="136">
        <v>3.89</v>
      </c>
      <c r="P85" s="136">
        <v>5.45</v>
      </c>
      <c r="Q85" s="136">
        <v>9.82</v>
      </c>
      <c r="R85" s="136">
        <v>1.78</v>
      </c>
      <c r="S85" s="136">
        <v>54.02</v>
      </c>
      <c r="T85" s="136"/>
      <c r="U85" s="136"/>
      <c r="V85" s="136"/>
      <c r="W85" s="137"/>
      <c r="X85" s="136"/>
      <c r="Y85" s="2"/>
      <c r="Z85" s="2"/>
    </row>
    <row r="86" spans="1:26" ht="15.75" customHeight="1" thickTop="1" thickBot="1" x14ac:dyDescent="0.35">
      <c r="A86" s="130" t="s">
        <v>85</v>
      </c>
      <c r="B86" s="130">
        <v>85</v>
      </c>
      <c r="C86" s="133" t="s">
        <v>1122</v>
      </c>
      <c r="D86" s="133"/>
      <c r="E86" s="133">
        <v>28.25</v>
      </c>
      <c r="F86" s="140">
        <v>-2.59</v>
      </c>
      <c r="G86" s="135">
        <v>1219200</v>
      </c>
      <c r="H86" s="135">
        <v>34881</v>
      </c>
      <c r="I86" s="135">
        <v>15573</v>
      </c>
      <c r="J86" s="133">
        <v>9.67</v>
      </c>
      <c r="K86" s="133">
        <v>1.76</v>
      </c>
      <c r="L86" s="133">
        <v>1.37</v>
      </c>
      <c r="M86" s="133"/>
      <c r="N86" s="133">
        <v>2.95</v>
      </c>
      <c r="O86" s="133">
        <v>9.5399999999999991</v>
      </c>
      <c r="P86" s="133">
        <v>18.61</v>
      </c>
      <c r="Q86" s="133">
        <v>43.06</v>
      </c>
      <c r="R86" s="133">
        <v>7.96</v>
      </c>
      <c r="S86" s="133">
        <v>17.96</v>
      </c>
      <c r="T86" s="133"/>
      <c r="U86" s="133"/>
      <c r="V86" s="133"/>
      <c r="W86" s="134"/>
      <c r="X86" s="133"/>
      <c r="Y86" s="2"/>
      <c r="Z86" s="2"/>
    </row>
    <row r="87" spans="1:26" ht="15.75" customHeight="1" thickTop="1" thickBot="1" x14ac:dyDescent="0.35">
      <c r="A87" s="131" t="s">
        <v>86</v>
      </c>
      <c r="B87" s="131">
        <v>86</v>
      </c>
      <c r="C87" s="136" t="s">
        <v>1123</v>
      </c>
      <c r="D87" s="136"/>
      <c r="E87" s="136">
        <v>12.4</v>
      </c>
      <c r="F87" s="139">
        <v>-3.88</v>
      </c>
      <c r="G87" s="138">
        <v>1253900</v>
      </c>
      <c r="H87" s="138">
        <v>15683</v>
      </c>
      <c r="I87" s="138">
        <v>8611</v>
      </c>
      <c r="J87" s="136">
        <v>13.41</v>
      </c>
      <c r="K87" s="136">
        <v>1.36</v>
      </c>
      <c r="L87" s="136">
        <v>2.4500000000000002</v>
      </c>
      <c r="M87" s="136">
        <v>0.09</v>
      </c>
      <c r="N87" s="136">
        <v>0.73</v>
      </c>
      <c r="O87" s="136">
        <v>5.4</v>
      </c>
      <c r="P87" s="136">
        <v>10.31</v>
      </c>
      <c r="Q87" s="136">
        <v>4.59</v>
      </c>
      <c r="R87" s="136">
        <v>3.56</v>
      </c>
      <c r="S87" s="136">
        <v>27.55</v>
      </c>
      <c r="T87" s="136"/>
      <c r="U87" s="136"/>
      <c r="V87" s="136"/>
      <c r="W87" s="137"/>
      <c r="X87" s="136"/>
      <c r="Y87" s="2"/>
      <c r="Z87" s="2"/>
    </row>
    <row r="88" spans="1:26" ht="15.75" customHeight="1" thickTop="1" thickBot="1" x14ac:dyDescent="0.35">
      <c r="A88" s="130" t="s">
        <v>87</v>
      </c>
      <c r="B88" s="130">
        <v>87</v>
      </c>
      <c r="C88" s="133" t="s">
        <v>1122</v>
      </c>
      <c r="D88" s="133"/>
      <c r="E88" s="133">
        <v>42.25</v>
      </c>
      <c r="F88" s="140">
        <v>-2.87</v>
      </c>
      <c r="G88" s="135">
        <v>4657000</v>
      </c>
      <c r="H88" s="135">
        <v>198226</v>
      </c>
      <c r="I88" s="135">
        <v>110142</v>
      </c>
      <c r="J88" s="133">
        <v>48.21</v>
      </c>
      <c r="K88" s="133">
        <v>4.09</v>
      </c>
      <c r="L88" s="133">
        <v>3.34</v>
      </c>
      <c r="M88" s="133">
        <v>0.15</v>
      </c>
      <c r="N88" s="133">
        <v>0.87</v>
      </c>
      <c r="O88" s="133">
        <v>6.3</v>
      </c>
      <c r="P88" s="133">
        <v>9.8000000000000007</v>
      </c>
      <c r="Q88" s="133">
        <v>4.84</v>
      </c>
      <c r="R88" s="133">
        <v>0.88</v>
      </c>
      <c r="S88" s="133">
        <v>34.619999999999997</v>
      </c>
      <c r="T88" s="133"/>
      <c r="U88" s="133"/>
      <c r="V88" s="133"/>
      <c r="W88" s="134"/>
      <c r="X88" s="133"/>
      <c r="Y88" s="2"/>
      <c r="Z88" s="2"/>
    </row>
    <row r="89" spans="1:26" ht="15.75" customHeight="1" thickTop="1" thickBot="1" x14ac:dyDescent="0.35">
      <c r="A89" s="131" t="s">
        <v>88</v>
      </c>
      <c r="B89" s="131">
        <v>88</v>
      </c>
      <c r="C89" s="136" t="s">
        <v>1122</v>
      </c>
      <c r="D89" s="136"/>
      <c r="E89" s="136">
        <v>1.01</v>
      </c>
      <c r="F89" s="136">
        <v>0</v>
      </c>
      <c r="G89" s="136">
        <v>0</v>
      </c>
      <c r="H89" s="136">
        <v>0</v>
      </c>
      <c r="I89" s="136">
        <v>367</v>
      </c>
      <c r="J89" s="136"/>
      <c r="K89" s="136">
        <v>0.91</v>
      </c>
      <c r="L89" s="136">
        <v>1.84</v>
      </c>
      <c r="M89" s="136"/>
      <c r="N89" s="136">
        <v>0</v>
      </c>
      <c r="O89" s="136">
        <v>-6.06</v>
      </c>
      <c r="P89" s="136">
        <v>-15.18</v>
      </c>
      <c r="Q89" s="136">
        <v>-22.81</v>
      </c>
      <c r="R89" s="136"/>
      <c r="S89" s="136">
        <v>37.68</v>
      </c>
      <c r="T89" s="136"/>
      <c r="U89" s="136"/>
      <c r="V89" s="136"/>
      <c r="W89" s="137"/>
      <c r="X89" s="136"/>
      <c r="Y89" s="2"/>
      <c r="Z89" s="2"/>
    </row>
    <row r="90" spans="1:26" ht="15.75" customHeight="1" thickTop="1" thickBot="1" x14ac:dyDescent="0.35">
      <c r="A90" s="130" t="s">
        <v>89</v>
      </c>
      <c r="B90" s="130">
        <v>89</v>
      </c>
      <c r="C90" s="133" t="s">
        <v>1122</v>
      </c>
      <c r="D90" s="133"/>
      <c r="E90" s="133">
        <v>95.25</v>
      </c>
      <c r="F90" s="140">
        <v>-0.26</v>
      </c>
      <c r="G90" s="135">
        <v>1003100</v>
      </c>
      <c r="H90" s="135">
        <v>95821</v>
      </c>
      <c r="I90" s="135">
        <v>75684</v>
      </c>
      <c r="J90" s="133">
        <v>27.55</v>
      </c>
      <c r="K90" s="133">
        <v>3.96</v>
      </c>
      <c r="L90" s="133">
        <v>0.28999999999999998</v>
      </c>
      <c r="M90" s="133">
        <v>1.1499999999999999</v>
      </c>
      <c r="N90" s="133">
        <v>3.46</v>
      </c>
      <c r="O90" s="133">
        <v>13.66</v>
      </c>
      <c r="P90" s="133">
        <v>14.47</v>
      </c>
      <c r="Q90" s="133">
        <v>12.15</v>
      </c>
      <c r="R90" s="133">
        <v>3.26</v>
      </c>
      <c r="S90" s="133">
        <v>45.37</v>
      </c>
      <c r="T90" s="133"/>
      <c r="U90" s="133"/>
      <c r="V90" s="133"/>
      <c r="W90" s="134"/>
      <c r="X90" s="133"/>
      <c r="Y90" s="2"/>
      <c r="Z90" s="2"/>
    </row>
    <row r="91" spans="1:26" ht="15.75" customHeight="1" thickTop="1" thickBot="1" x14ac:dyDescent="0.35">
      <c r="A91" s="131" t="s">
        <v>90</v>
      </c>
      <c r="B91" s="131">
        <v>90</v>
      </c>
      <c r="C91" s="136" t="s">
        <v>1122</v>
      </c>
      <c r="D91" s="136"/>
      <c r="E91" s="136">
        <v>0.5</v>
      </c>
      <c r="F91" s="139">
        <v>-1.96</v>
      </c>
      <c r="G91" s="138">
        <v>11764400</v>
      </c>
      <c r="H91" s="138">
        <v>5993</v>
      </c>
      <c r="I91" s="138">
        <v>1764</v>
      </c>
      <c r="J91" s="136"/>
      <c r="K91" s="136">
        <v>1.07</v>
      </c>
      <c r="L91" s="136">
        <v>0.79</v>
      </c>
      <c r="M91" s="136"/>
      <c r="N91" s="136">
        <v>0</v>
      </c>
      <c r="O91" s="136">
        <v>0.44</v>
      </c>
      <c r="P91" s="136">
        <v>-0.36</v>
      </c>
      <c r="Q91" s="136">
        <v>-7</v>
      </c>
      <c r="R91" s="136">
        <v>6</v>
      </c>
      <c r="S91" s="136">
        <v>30.59</v>
      </c>
      <c r="T91" s="136"/>
      <c r="U91" s="136"/>
      <c r="V91" s="136"/>
      <c r="W91" s="137"/>
      <c r="X91" s="136"/>
      <c r="Y91" s="2"/>
      <c r="Z91" s="2"/>
    </row>
    <row r="92" spans="1:26" ht="15.75" customHeight="1" thickTop="1" thickBot="1" x14ac:dyDescent="0.35">
      <c r="A92" s="130" t="s">
        <v>91</v>
      </c>
      <c r="B92" s="130">
        <v>91</v>
      </c>
      <c r="C92" s="133" t="s">
        <v>1122</v>
      </c>
      <c r="D92" s="133"/>
      <c r="E92" s="133">
        <v>3.34</v>
      </c>
      <c r="F92" s="134">
        <v>3.09</v>
      </c>
      <c r="G92" s="135">
        <v>1024800</v>
      </c>
      <c r="H92" s="135">
        <v>3446</v>
      </c>
      <c r="I92" s="135">
        <v>1336</v>
      </c>
      <c r="J92" s="133">
        <v>17.7</v>
      </c>
      <c r="K92" s="133">
        <v>2.67</v>
      </c>
      <c r="L92" s="133">
        <v>2.0499999999999998</v>
      </c>
      <c r="M92" s="133">
        <v>0.25</v>
      </c>
      <c r="N92" s="133">
        <v>0.19</v>
      </c>
      <c r="O92" s="133">
        <v>6.78</v>
      </c>
      <c r="P92" s="133">
        <v>14.78</v>
      </c>
      <c r="Q92" s="133">
        <v>4.5199999999999996</v>
      </c>
      <c r="R92" s="133">
        <v>7.49</v>
      </c>
      <c r="S92" s="133">
        <v>24.43</v>
      </c>
      <c r="T92" s="133"/>
      <c r="U92" s="133"/>
      <c r="V92" s="133"/>
      <c r="W92" s="134"/>
      <c r="X92" s="133"/>
      <c r="Y92" s="2"/>
      <c r="Z92" s="2"/>
    </row>
    <row r="93" spans="1:26" ht="15.75" customHeight="1" thickTop="1" thickBot="1" x14ac:dyDescent="0.35">
      <c r="A93" s="131" t="s">
        <v>92</v>
      </c>
      <c r="B93" s="131">
        <v>92</v>
      </c>
      <c r="C93" s="136" t="s">
        <v>1122</v>
      </c>
      <c r="D93" s="136"/>
      <c r="E93" s="136">
        <v>33.25</v>
      </c>
      <c r="F93" s="139">
        <v>-4.32</v>
      </c>
      <c r="G93" s="138">
        <v>7737100</v>
      </c>
      <c r="H93" s="138">
        <v>259667</v>
      </c>
      <c r="I93" s="138">
        <v>133259</v>
      </c>
      <c r="J93" s="136">
        <v>22.33</v>
      </c>
      <c r="K93" s="136">
        <v>1.1499999999999999</v>
      </c>
      <c r="L93" s="136">
        <v>1.88</v>
      </c>
      <c r="M93" s="136">
        <v>0.18</v>
      </c>
      <c r="N93" s="136">
        <v>1.46</v>
      </c>
      <c r="O93" s="136">
        <v>3.77</v>
      </c>
      <c r="P93" s="136">
        <v>5.21</v>
      </c>
      <c r="Q93" s="136">
        <v>1.96</v>
      </c>
      <c r="R93" s="136">
        <v>2.74</v>
      </c>
      <c r="S93" s="136">
        <v>26.14</v>
      </c>
      <c r="T93" s="136"/>
      <c r="U93" s="136"/>
      <c r="V93" s="136"/>
      <c r="W93" s="137"/>
      <c r="X93" s="136"/>
      <c r="Y93" s="2"/>
      <c r="Z93" s="2"/>
    </row>
    <row r="94" spans="1:26" ht="15.75" customHeight="1" thickTop="1" thickBot="1" x14ac:dyDescent="0.35">
      <c r="A94" s="130" t="s">
        <v>93</v>
      </c>
      <c r="B94" s="130">
        <v>93</v>
      </c>
      <c r="C94" s="133" t="s">
        <v>1122</v>
      </c>
      <c r="D94" s="133"/>
      <c r="E94" s="133">
        <v>1.63</v>
      </c>
      <c r="F94" s="140">
        <v>-1.81</v>
      </c>
      <c r="G94" s="135">
        <v>422900</v>
      </c>
      <c r="H94" s="133">
        <v>694</v>
      </c>
      <c r="I94" s="135">
        <v>2607</v>
      </c>
      <c r="J94" s="133">
        <v>50.12</v>
      </c>
      <c r="K94" s="133">
        <v>0.75</v>
      </c>
      <c r="L94" s="133">
        <v>0.19</v>
      </c>
      <c r="M94" s="133"/>
      <c r="N94" s="133">
        <v>0.03</v>
      </c>
      <c r="O94" s="133">
        <v>1.48</v>
      </c>
      <c r="P94" s="133">
        <v>1.46</v>
      </c>
      <c r="Q94" s="133">
        <v>1.54</v>
      </c>
      <c r="R94" s="133">
        <v>7.98</v>
      </c>
      <c r="S94" s="133">
        <v>24.93</v>
      </c>
      <c r="T94" s="133"/>
      <c r="U94" s="133"/>
      <c r="V94" s="133"/>
      <c r="W94" s="134"/>
      <c r="X94" s="133"/>
      <c r="Y94" s="2"/>
      <c r="Z94" s="2"/>
    </row>
    <row r="95" spans="1:26" ht="15.75" customHeight="1" thickTop="1" thickBot="1" x14ac:dyDescent="0.35">
      <c r="A95" s="131" t="s">
        <v>94</v>
      </c>
      <c r="B95" s="131">
        <v>94</v>
      </c>
      <c r="C95" s="136" t="s">
        <v>1122</v>
      </c>
      <c r="D95" s="136"/>
      <c r="E95" s="136">
        <v>1.99</v>
      </c>
      <c r="F95" s="139">
        <v>-0.5</v>
      </c>
      <c r="G95" s="138">
        <v>111800</v>
      </c>
      <c r="H95" s="136">
        <v>219</v>
      </c>
      <c r="I95" s="138">
        <v>2142</v>
      </c>
      <c r="J95" s="136">
        <v>81.599999999999994</v>
      </c>
      <c r="K95" s="136">
        <v>1.5</v>
      </c>
      <c r="L95" s="136">
        <v>0.22</v>
      </c>
      <c r="M95" s="136">
        <v>0.1</v>
      </c>
      <c r="N95" s="136">
        <v>0.02</v>
      </c>
      <c r="O95" s="136">
        <v>1.72</v>
      </c>
      <c r="P95" s="136">
        <v>1.79</v>
      </c>
      <c r="Q95" s="136">
        <v>-1.91</v>
      </c>
      <c r="R95" s="136">
        <v>5.03</v>
      </c>
      <c r="S95" s="136">
        <v>26.97</v>
      </c>
      <c r="T95" s="136"/>
      <c r="U95" s="136"/>
      <c r="V95" s="136"/>
      <c r="W95" s="137"/>
      <c r="X95" s="136"/>
      <c r="Y95" s="2"/>
      <c r="Z95" s="2"/>
    </row>
    <row r="96" spans="1:26" ht="15.75" customHeight="1" thickTop="1" thickBot="1" x14ac:dyDescent="0.35">
      <c r="A96" s="130" t="s">
        <v>95</v>
      </c>
      <c r="B96" s="130">
        <v>95</v>
      </c>
      <c r="C96" s="133" t="s">
        <v>1122</v>
      </c>
      <c r="D96" s="133"/>
      <c r="E96" s="133">
        <v>274</v>
      </c>
      <c r="F96" s="140">
        <v>-0.72</v>
      </c>
      <c r="G96" s="135">
        <v>4000</v>
      </c>
      <c r="H96" s="135">
        <v>1102</v>
      </c>
      <c r="I96" s="135">
        <v>29173</v>
      </c>
      <c r="J96" s="133">
        <v>10.48</v>
      </c>
      <c r="K96" s="133">
        <v>1.01</v>
      </c>
      <c r="L96" s="133">
        <v>0.96</v>
      </c>
      <c r="M96" s="133">
        <v>3</v>
      </c>
      <c r="N96" s="133">
        <v>26.25</v>
      </c>
      <c r="O96" s="133">
        <v>5.61</v>
      </c>
      <c r="P96" s="133">
        <v>8.85</v>
      </c>
      <c r="Q96" s="133">
        <v>18.86</v>
      </c>
      <c r="R96" s="133">
        <v>5.1100000000000003</v>
      </c>
      <c r="S96" s="133">
        <v>84.28</v>
      </c>
      <c r="T96" s="133"/>
      <c r="U96" s="133"/>
      <c r="V96" s="133"/>
      <c r="W96" s="134"/>
      <c r="X96" s="133"/>
      <c r="Y96" s="2"/>
      <c r="Z96" s="2"/>
    </row>
    <row r="97" spans="1:26" ht="15.75" customHeight="1" thickTop="1" thickBot="1" x14ac:dyDescent="0.35">
      <c r="A97" s="131" t="s">
        <v>96</v>
      </c>
      <c r="B97" s="131">
        <v>96</v>
      </c>
      <c r="C97" s="136" t="s">
        <v>1122</v>
      </c>
      <c r="D97" s="136"/>
      <c r="E97" s="136">
        <v>18.5</v>
      </c>
      <c r="F97" s="139">
        <v>-3.14</v>
      </c>
      <c r="G97" s="138">
        <v>1481600</v>
      </c>
      <c r="H97" s="138">
        <v>27783</v>
      </c>
      <c r="I97" s="138">
        <v>31590</v>
      </c>
      <c r="J97" s="136">
        <v>10.27</v>
      </c>
      <c r="K97" s="136">
        <v>0.68</v>
      </c>
      <c r="L97" s="136">
        <v>6.66</v>
      </c>
      <c r="M97" s="136"/>
      <c r="N97" s="136">
        <v>1.72</v>
      </c>
      <c r="O97" s="136">
        <v>1.06</v>
      </c>
      <c r="P97" s="136">
        <v>6.59</v>
      </c>
      <c r="Q97" s="136">
        <v>3.56</v>
      </c>
      <c r="R97" s="136">
        <v>3.46</v>
      </c>
      <c r="S97" s="136">
        <v>49.36</v>
      </c>
      <c r="T97" s="136"/>
      <c r="U97" s="136"/>
      <c r="V97" s="136"/>
      <c r="W97" s="137"/>
      <c r="X97" s="136"/>
      <c r="Y97" s="2"/>
      <c r="Z97" s="2"/>
    </row>
    <row r="98" spans="1:26" ht="15.75" customHeight="1" thickTop="1" thickBot="1" x14ac:dyDescent="0.35">
      <c r="A98" s="130" t="s">
        <v>97</v>
      </c>
      <c r="B98" s="130">
        <v>97</v>
      </c>
      <c r="C98" s="133" t="s">
        <v>1122</v>
      </c>
      <c r="D98" s="133"/>
      <c r="E98" s="133">
        <v>0.96</v>
      </c>
      <c r="F98" s="140">
        <v>-1.03</v>
      </c>
      <c r="G98" s="135">
        <v>4382900</v>
      </c>
      <c r="H98" s="135">
        <v>4230</v>
      </c>
      <c r="I98" s="135">
        <v>16679</v>
      </c>
      <c r="J98" s="133">
        <v>22.68</v>
      </c>
      <c r="K98" s="133">
        <v>0.37</v>
      </c>
      <c r="L98" s="133">
        <v>0.2</v>
      </c>
      <c r="M98" s="133">
        <v>0.02</v>
      </c>
      <c r="N98" s="133">
        <v>0.04</v>
      </c>
      <c r="O98" s="133">
        <v>3.33</v>
      </c>
      <c r="P98" s="133">
        <v>1.59</v>
      </c>
      <c r="Q98" s="133">
        <v>-184.13</v>
      </c>
      <c r="R98" s="133">
        <v>6.26</v>
      </c>
      <c r="S98" s="133">
        <v>72.03</v>
      </c>
      <c r="T98" s="133"/>
      <c r="U98" s="133"/>
      <c r="V98" s="133"/>
      <c r="W98" s="134"/>
      <c r="X98" s="133"/>
      <c r="Y98" s="2"/>
      <c r="Z98" s="2"/>
    </row>
    <row r="99" spans="1:26" ht="15.75" customHeight="1" thickTop="1" thickBot="1" x14ac:dyDescent="0.35">
      <c r="A99" s="131" t="s">
        <v>99</v>
      </c>
      <c r="B99" s="131">
        <v>98</v>
      </c>
      <c r="C99" s="136" t="s">
        <v>1122</v>
      </c>
      <c r="D99" s="136" t="s">
        <v>98</v>
      </c>
      <c r="E99" s="136">
        <v>0.14000000000000001</v>
      </c>
      <c r="F99" s="136">
        <v>0</v>
      </c>
      <c r="G99" s="136">
        <v>0</v>
      </c>
      <c r="H99" s="136">
        <v>0</v>
      </c>
      <c r="I99" s="136">
        <v>963</v>
      </c>
      <c r="J99" s="136"/>
      <c r="K99" s="136">
        <v>0.57999999999999996</v>
      </c>
      <c r="L99" s="136">
        <v>1.73</v>
      </c>
      <c r="M99" s="136"/>
      <c r="N99" s="136">
        <v>0</v>
      </c>
      <c r="O99" s="136">
        <v>-43.42</v>
      </c>
      <c r="P99" s="136">
        <v>-75.739999999999995</v>
      </c>
      <c r="Q99" s="136">
        <v>-156.58000000000001</v>
      </c>
      <c r="R99" s="136"/>
      <c r="S99" s="136">
        <v>79.05</v>
      </c>
      <c r="T99" s="136"/>
      <c r="U99" s="136"/>
      <c r="V99" s="136"/>
      <c r="W99" s="137"/>
      <c r="X99" s="136"/>
      <c r="Y99" s="2"/>
      <c r="Z99" s="2"/>
    </row>
    <row r="100" spans="1:26" ht="15.75" customHeight="1" thickTop="1" thickBot="1" x14ac:dyDescent="0.35">
      <c r="A100" s="130" t="s">
        <v>100</v>
      </c>
      <c r="B100" s="130">
        <v>99</v>
      </c>
      <c r="C100" s="133" t="s">
        <v>1122</v>
      </c>
      <c r="D100" s="133"/>
      <c r="E100" s="133">
        <v>2.04</v>
      </c>
      <c r="F100" s="133">
        <v>0</v>
      </c>
      <c r="G100" s="135">
        <v>31500</v>
      </c>
      <c r="H100" s="133">
        <v>64</v>
      </c>
      <c r="I100" s="133">
        <v>898</v>
      </c>
      <c r="J100" s="133">
        <v>24.32</v>
      </c>
      <c r="K100" s="133">
        <v>1.35</v>
      </c>
      <c r="L100" s="133">
        <v>0.67</v>
      </c>
      <c r="M100" s="133">
        <v>0.08</v>
      </c>
      <c r="N100" s="133">
        <v>0.08</v>
      </c>
      <c r="O100" s="133">
        <v>4.8099999999999996</v>
      </c>
      <c r="P100" s="133">
        <v>5.57</v>
      </c>
      <c r="Q100" s="133">
        <v>1.75</v>
      </c>
      <c r="R100" s="133">
        <v>3.92</v>
      </c>
      <c r="S100" s="133">
        <v>39.979999999999997</v>
      </c>
      <c r="T100" s="133"/>
      <c r="U100" s="133">
        <v>364</v>
      </c>
      <c r="V100" s="133">
        <v>360</v>
      </c>
      <c r="W100" s="140">
        <v>-2.7</v>
      </c>
      <c r="X100" s="133"/>
      <c r="Y100" s="2"/>
      <c r="Z100" s="2"/>
    </row>
    <row r="101" spans="1:26" ht="15.75" customHeight="1" thickTop="1" thickBot="1" x14ac:dyDescent="0.35">
      <c r="A101" s="131" t="s">
        <v>101</v>
      </c>
      <c r="B101" s="131">
        <v>100</v>
      </c>
      <c r="C101" s="136" t="s">
        <v>1122</v>
      </c>
      <c r="D101" s="136"/>
      <c r="E101" s="136">
        <v>5.25</v>
      </c>
      <c r="F101" s="139">
        <v>-7.89</v>
      </c>
      <c r="G101" s="138">
        <v>4444500</v>
      </c>
      <c r="H101" s="138">
        <v>24196</v>
      </c>
      <c r="I101" s="138">
        <v>4308</v>
      </c>
      <c r="J101" s="136">
        <v>25.63</v>
      </c>
      <c r="K101" s="136">
        <v>6.2</v>
      </c>
      <c r="L101" s="136">
        <v>0.41</v>
      </c>
      <c r="M101" s="136">
        <v>0.08</v>
      </c>
      <c r="N101" s="136">
        <v>0.2</v>
      </c>
      <c r="O101" s="136">
        <v>21.89</v>
      </c>
      <c r="P101" s="136">
        <v>28.5</v>
      </c>
      <c r="Q101" s="136">
        <v>29.02</v>
      </c>
      <c r="R101" s="136">
        <v>2.86</v>
      </c>
      <c r="S101" s="136">
        <v>27.58</v>
      </c>
      <c r="T101" s="136"/>
      <c r="U101" s="136"/>
      <c r="V101" s="136"/>
      <c r="W101" s="137"/>
      <c r="X101" s="136"/>
      <c r="Y101" s="2"/>
      <c r="Z101" s="2"/>
    </row>
    <row r="102" spans="1:26" ht="15.75" customHeight="1" thickTop="1" thickBot="1" x14ac:dyDescent="0.35">
      <c r="A102" s="130" t="s">
        <v>102</v>
      </c>
      <c r="B102" s="130">
        <v>101</v>
      </c>
      <c r="C102" s="133" t="s">
        <v>1122</v>
      </c>
      <c r="D102" s="133"/>
      <c r="E102" s="133">
        <v>13.3</v>
      </c>
      <c r="F102" s="140">
        <v>-1.48</v>
      </c>
      <c r="G102" s="135">
        <v>2513000</v>
      </c>
      <c r="H102" s="135">
        <v>33352</v>
      </c>
      <c r="I102" s="135">
        <v>40579</v>
      </c>
      <c r="J102" s="133">
        <v>18.18</v>
      </c>
      <c r="K102" s="133">
        <v>1.03</v>
      </c>
      <c r="L102" s="133">
        <v>0.3</v>
      </c>
      <c r="M102" s="133">
        <v>0.3</v>
      </c>
      <c r="N102" s="133">
        <v>0.73</v>
      </c>
      <c r="O102" s="133">
        <v>5.52</v>
      </c>
      <c r="P102" s="133">
        <v>5.6</v>
      </c>
      <c r="Q102" s="133">
        <v>31.32</v>
      </c>
      <c r="R102" s="133">
        <v>4.8899999999999997</v>
      </c>
      <c r="S102" s="133">
        <v>21.24</v>
      </c>
      <c r="T102" s="133"/>
      <c r="U102" s="133"/>
      <c r="V102" s="133"/>
      <c r="W102" s="134"/>
      <c r="X102" s="133"/>
      <c r="Y102" s="2"/>
      <c r="Z102" s="2"/>
    </row>
    <row r="103" spans="1:26" ht="15.75" customHeight="1" thickTop="1" thickBot="1" x14ac:dyDescent="0.35">
      <c r="A103" s="131" t="s">
        <v>103</v>
      </c>
      <c r="B103" s="131">
        <v>102</v>
      </c>
      <c r="C103" s="136" t="s">
        <v>1122</v>
      </c>
      <c r="D103" s="136"/>
      <c r="E103" s="136">
        <v>1.83</v>
      </c>
      <c r="F103" s="136">
        <v>0</v>
      </c>
      <c r="G103" s="138">
        <v>569600</v>
      </c>
      <c r="H103" s="138">
        <v>1030</v>
      </c>
      <c r="I103" s="138">
        <v>1672</v>
      </c>
      <c r="J103" s="136"/>
      <c r="K103" s="136">
        <v>0.42</v>
      </c>
      <c r="L103" s="136">
        <v>1.71</v>
      </c>
      <c r="M103" s="136"/>
      <c r="N103" s="136">
        <v>0</v>
      </c>
      <c r="O103" s="136">
        <v>-3.47</v>
      </c>
      <c r="P103" s="136">
        <v>-9.68</v>
      </c>
      <c r="Q103" s="136">
        <v>-5.13</v>
      </c>
      <c r="R103" s="136"/>
      <c r="S103" s="136">
        <v>52.81</v>
      </c>
      <c r="T103" s="136"/>
      <c r="U103" s="136"/>
      <c r="V103" s="136"/>
      <c r="W103" s="137"/>
      <c r="X103" s="136"/>
      <c r="Y103" s="2"/>
      <c r="Z103" s="2"/>
    </row>
    <row r="104" spans="1:26" ht="15.75" customHeight="1" thickTop="1" thickBot="1" x14ac:dyDescent="0.35">
      <c r="A104" s="130" t="s">
        <v>104</v>
      </c>
      <c r="B104" s="130">
        <v>103</v>
      </c>
      <c r="C104" s="133" t="s">
        <v>1122</v>
      </c>
      <c r="D104" s="133"/>
      <c r="E104" s="133">
        <v>1.53</v>
      </c>
      <c r="F104" s="140">
        <v>-1.29</v>
      </c>
      <c r="G104" s="135">
        <v>2800</v>
      </c>
      <c r="H104" s="133">
        <v>4</v>
      </c>
      <c r="I104" s="135">
        <v>1568</v>
      </c>
      <c r="J104" s="133">
        <v>88.8</v>
      </c>
      <c r="K104" s="133">
        <v>1.2</v>
      </c>
      <c r="L104" s="133">
        <v>0.03</v>
      </c>
      <c r="M104" s="133">
        <v>0.02</v>
      </c>
      <c r="N104" s="133">
        <v>0.02</v>
      </c>
      <c r="O104" s="133">
        <v>1.93</v>
      </c>
      <c r="P104" s="133">
        <v>1.35</v>
      </c>
      <c r="Q104" s="133">
        <v>9.5399999999999991</v>
      </c>
      <c r="R104" s="133">
        <v>1.31</v>
      </c>
      <c r="S104" s="133">
        <v>15.91</v>
      </c>
      <c r="T104" s="133"/>
      <c r="U104" s="133"/>
      <c r="V104" s="133"/>
      <c r="W104" s="134"/>
      <c r="X104" s="133"/>
      <c r="Y104" s="2"/>
      <c r="Z104" s="2"/>
    </row>
    <row r="105" spans="1:26" ht="15.75" customHeight="1" thickTop="1" thickBot="1" x14ac:dyDescent="0.35">
      <c r="A105" s="131" t="s">
        <v>105</v>
      </c>
      <c r="B105" s="131">
        <v>104</v>
      </c>
      <c r="C105" s="136" t="s">
        <v>1122</v>
      </c>
      <c r="D105" s="136"/>
      <c r="E105" s="136">
        <v>0.39</v>
      </c>
      <c r="F105" s="136">
        <v>0</v>
      </c>
      <c r="G105" s="138">
        <v>1882900</v>
      </c>
      <c r="H105" s="136">
        <v>736</v>
      </c>
      <c r="I105" s="138">
        <v>2590</v>
      </c>
      <c r="J105" s="136">
        <v>4.2</v>
      </c>
      <c r="K105" s="136">
        <v>0.9</v>
      </c>
      <c r="L105" s="136">
        <v>0.12</v>
      </c>
      <c r="M105" s="136">
        <v>0.02</v>
      </c>
      <c r="N105" s="136">
        <v>0.09</v>
      </c>
      <c r="O105" s="136">
        <v>26.74</v>
      </c>
      <c r="P105" s="136">
        <v>26.07</v>
      </c>
      <c r="Q105" s="136">
        <v>-45.18</v>
      </c>
      <c r="R105" s="136">
        <v>15.62</v>
      </c>
      <c r="S105" s="136">
        <v>43.1</v>
      </c>
      <c r="T105" s="136"/>
      <c r="U105" s="136"/>
      <c r="V105" s="136"/>
      <c r="W105" s="137"/>
      <c r="X105" s="136"/>
      <c r="Y105" s="2"/>
      <c r="Z105" s="2"/>
    </row>
    <row r="106" spans="1:26" ht="15.75" customHeight="1" thickTop="1" thickBot="1" x14ac:dyDescent="0.35">
      <c r="A106" s="130" t="s">
        <v>106</v>
      </c>
      <c r="B106" s="130">
        <v>105</v>
      </c>
      <c r="C106" s="133" t="s">
        <v>1122</v>
      </c>
      <c r="D106" s="133"/>
      <c r="E106" s="133">
        <v>2.84</v>
      </c>
      <c r="F106" s="140">
        <v>-4.05</v>
      </c>
      <c r="G106" s="135">
        <v>194400</v>
      </c>
      <c r="H106" s="133">
        <v>560</v>
      </c>
      <c r="I106" s="135">
        <v>2306</v>
      </c>
      <c r="J106" s="133"/>
      <c r="K106" s="133">
        <v>1.28</v>
      </c>
      <c r="L106" s="133">
        <v>4</v>
      </c>
      <c r="M106" s="133"/>
      <c r="N106" s="133">
        <v>0</v>
      </c>
      <c r="O106" s="133">
        <v>-1.39</v>
      </c>
      <c r="P106" s="133">
        <v>-25.43</v>
      </c>
      <c r="Q106" s="133">
        <v>-0.13</v>
      </c>
      <c r="R106" s="133"/>
      <c r="S106" s="133">
        <v>24.81</v>
      </c>
      <c r="T106" s="133"/>
      <c r="U106" s="133"/>
      <c r="V106" s="133"/>
      <c r="W106" s="134"/>
      <c r="X106" s="133"/>
      <c r="Y106" s="2"/>
      <c r="Z106" s="2"/>
    </row>
    <row r="107" spans="1:26" ht="15.75" customHeight="1" thickTop="1" thickBot="1" x14ac:dyDescent="0.35">
      <c r="A107" s="131" t="s">
        <v>107</v>
      </c>
      <c r="B107" s="131">
        <v>106</v>
      </c>
      <c r="C107" s="136" t="s">
        <v>1122</v>
      </c>
      <c r="D107" s="136"/>
      <c r="E107" s="136">
        <v>0.85</v>
      </c>
      <c r="F107" s="137">
        <v>1.19</v>
      </c>
      <c r="G107" s="136">
        <v>300</v>
      </c>
      <c r="H107" s="136">
        <v>0</v>
      </c>
      <c r="I107" s="136">
        <v>963</v>
      </c>
      <c r="J107" s="136">
        <v>13.82</v>
      </c>
      <c r="K107" s="136">
        <v>0.49</v>
      </c>
      <c r="L107" s="136">
        <v>0.06</v>
      </c>
      <c r="M107" s="136">
        <v>0.04</v>
      </c>
      <c r="N107" s="136">
        <v>0.06</v>
      </c>
      <c r="O107" s="136">
        <v>3.9</v>
      </c>
      <c r="P107" s="136">
        <v>3.55</v>
      </c>
      <c r="Q107" s="136">
        <v>5.79</v>
      </c>
      <c r="R107" s="136">
        <v>4.75</v>
      </c>
      <c r="S107" s="136">
        <v>30.79</v>
      </c>
      <c r="T107" s="136"/>
      <c r="U107" s="136"/>
      <c r="V107" s="136"/>
      <c r="W107" s="137"/>
      <c r="X107" s="136"/>
      <c r="Y107" s="2"/>
      <c r="Z107" s="2"/>
    </row>
    <row r="108" spans="1:26" ht="15.75" customHeight="1" thickTop="1" thickBot="1" x14ac:dyDescent="0.35">
      <c r="A108" s="130" t="s">
        <v>108</v>
      </c>
      <c r="B108" s="130">
        <v>107</v>
      </c>
      <c r="C108" s="133" t="s">
        <v>1122</v>
      </c>
      <c r="D108" s="133"/>
      <c r="E108" s="133">
        <v>0.27</v>
      </c>
      <c r="F108" s="133">
        <v>0</v>
      </c>
      <c r="G108" s="135">
        <v>107300</v>
      </c>
      <c r="H108" s="133">
        <v>29</v>
      </c>
      <c r="I108" s="133">
        <v>575</v>
      </c>
      <c r="J108" s="133"/>
      <c r="K108" s="133">
        <v>0.9</v>
      </c>
      <c r="L108" s="133">
        <v>2.15</v>
      </c>
      <c r="M108" s="133"/>
      <c r="N108" s="133">
        <v>0</v>
      </c>
      <c r="O108" s="133">
        <v>1.2</v>
      </c>
      <c r="P108" s="133">
        <v>-0.79</v>
      </c>
      <c r="Q108" s="133">
        <v>-8.49</v>
      </c>
      <c r="R108" s="133"/>
      <c r="S108" s="133">
        <v>50.02</v>
      </c>
      <c r="T108" s="133"/>
      <c r="U108" s="133"/>
      <c r="V108" s="133"/>
      <c r="W108" s="134"/>
      <c r="X108" s="133"/>
      <c r="Y108" s="2"/>
      <c r="Z108" s="2"/>
    </row>
    <row r="109" spans="1:26" ht="15.75" customHeight="1" thickTop="1" thickBot="1" x14ac:dyDescent="0.35">
      <c r="A109" s="131" t="s">
        <v>109</v>
      </c>
      <c r="B109" s="131">
        <v>108</v>
      </c>
      <c r="C109" s="136" t="s">
        <v>1122</v>
      </c>
      <c r="D109" s="136"/>
      <c r="E109" s="136">
        <v>10.199999999999999</v>
      </c>
      <c r="F109" s="136">
        <v>0</v>
      </c>
      <c r="G109" s="136">
        <v>0</v>
      </c>
      <c r="H109" s="136">
        <v>0</v>
      </c>
      <c r="I109" s="136">
        <v>122</v>
      </c>
      <c r="J109" s="136"/>
      <c r="K109" s="136">
        <v>0.28000000000000003</v>
      </c>
      <c r="L109" s="136">
        <v>0.86</v>
      </c>
      <c r="M109" s="136">
        <v>0.15</v>
      </c>
      <c r="N109" s="136">
        <v>0</v>
      </c>
      <c r="O109" s="136">
        <v>-3.93</v>
      </c>
      <c r="P109" s="136">
        <v>-6.89</v>
      </c>
      <c r="Q109" s="136">
        <v>-16.190000000000001</v>
      </c>
      <c r="R109" s="136">
        <v>1.47</v>
      </c>
      <c r="S109" s="136">
        <v>29.73</v>
      </c>
      <c r="T109" s="136"/>
      <c r="U109" s="136"/>
      <c r="V109" s="136"/>
      <c r="W109" s="137"/>
      <c r="X109" s="136"/>
      <c r="Y109" s="2"/>
      <c r="Z109" s="2"/>
    </row>
    <row r="110" spans="1:26" ht="15.75" customHeight="1" thickTop="1" thickBot="1" x14ac:dyDescent="0.35">
      <c r="A110" s="130" t="s">
        <v>110</v>
      </c>
      <c r="B110" s="130">
        <v>109</v>
      </c>
      <c r="C110" s="133" t="s">
        <v>1122</v>
      </c>
      <c r="D110" s="133"/>
      <c r="E110" s="133">
        <v>9.35</v>
      </c>
      <c r="F110" s="140">
        <v>-3.11</v>
      </c>
      <c r="G110" s="135">
        <v>51325600</v>
      </c>
      <c r="H110" s="135">
        <v>483757</v>
      </c>
      <c r="I110" s="135">
        <v>123055</v>
      </c>
      <c r="J110" s="133">
        <v>15.96</v>
      </c>
      <c r="K110" s="133">
        <v>2.4</v>
      </c>
      <c r="L110" s="133">
        <v>2.2000000000000002</v>
      </c>
      <c r="M110" s="133">
        <v>0.15</v>
      </c>
      <c r="N110" s="133">
        <v>0.59</v>
      </c>
      <c r="O110" s="133">
        <v>6.35</v>
      </c>
      <c r="P110" s="133">
        <v>15.16</v>
      </c>
      <c r="Q110" s="133">
        <v>4.12</v>
      </c>
      <c r="R110" s="133">
        <v>5.13</v>
      </c>
      <c r="S110" s="133">
        <v>59.66</v>
      </c>
      <c r="T110" s="133"/>
      <c r="U110" s="133"/>
      <c r="V110" s="133"/>
      <c r="W110" s="134"/>
      <c r="X110" s="133"/>
      <c r="Y110" s="2"/>
      <c r="Z110" s="2"/>
    </row>
    <row r="111" spans="1:26" ht="15.75" customHeight="1" thickTop="1" thickBot="1" x14ac:dyDescent="0.35">
      <c r="A111" s="131" t="s">
        <v>111</v>
      </c>
      <c r="B111" s="131">
        <v>110</v>
      </c>
      <c r="C111" s="136" t="s">
        <v>1122</v>
      </c>
      <c r="D111" s="136"/>
      <c r="E111" s="136">
        <v>0.81</v>
      </c>
      <c r="F111" s="139">
        <v>-1.22</v>
      </c>
      <c r="G111" s="138">
        <v>542100</v>
      </c>
      <c r="H111" s="136">
        <v>446</v>
      </c>
      <c r="I111" s="136">
        <v>612</v>
      </c>
      <c r="J111" s="136"/>
      <c r="K111" s="136">
        <v>0.53</v>
      </c>
      <c r="L111" s="136">
        <v>0.57999999999999996</v>
      </c>
      <c r="M111" s="136"/>
      <c r="N111" s="136">
        <v>0</v>
      </c>
      <c r="O111" s="136">
        <v>-4.03</v>
      </c>
      <c r="P111" s="136">
        <v>-8.69</v>
      </c>
      <c r="Q111" s="136">
        <v>4.1100000000000003</v>
      </c>
      <c r="R111" s="136"/>
      <c r="S111" s="136">
        <v>34.090000000000003</v>
      </c>
      <c r="T111" s="136"/>
      <c r="U111" s="136"/>
      <c r="V111" s="136"/>
      <c r="W111" s="137"/>
      <c r="X111" s="136"/>
      <c r="Y111" s="2"/>
      <c r="Z111" s="2"/>
    </row>
    <row r="112" spans="1:26" ht="15.75" customHeight="1" thickTop="1" thickBot="1" x14ac:dyDescent="0.35">
      <c r="A112" s="130" t="s">
        <v>112</v>
      </c>
      <c r="B112" s="130">
        <v>111</v>
      </c>
      <c r="C112" s="133" t="s">
        <v>1123</v>
      </c>
      <c r="D112" s="133"/>
      <c r="E112" s="133">
        <v>8.9</v>
      </c>
      <c r="F112" s="133">
        <v>0</v>
      </c>
      <c r="G112" s="133">
        <v>0</v>
      </c>
      <c r="H112" s="133">
        <v>0</v>
      </c>
      <c r="I112" s="133">
        <v>267</v>
      </c>
      <c r="J112" s="133"/>
      <c r="K112" s="133">
        <v>0.41</v>
      </c>
      <c r="L112" s="133">
        <v>1.93</v>
      </c>
      <c r="M112" s="133">
        <v>0.25</v>
      </c>
      <c r="N112" s="133">
        <v>0</v>
      </c>
      <c r="O112" s="133">
        <v>-1.29</v>
      </c>
      <c r="P112" s="133">
        <v>-4.05</v>
      </c>
      <c r="Q112" s="133">
        <v>-4.26</v>
      </c>
      <c r="R112" s="133">
        <v>2.81</v>
      </c>
      <c r="S112" s="133">
        <v>33.61</v>
      </c>
      <c r="T112" s="133"/>
      <c r="U112" s="133"/>
      <c r="V112" s="133"/>
      <c r="W112" s="134"/>
      <c r="X112" s="133"/>
      <c r="Y112" s="2"/>
      <c r="Z112" s="2"/>
    </row>
    <row r="113" spans="1:26" ht="15.75" customHeight="1" thickTop="1" thickBot="1" x14ac:dyDescent="0.35">
      <c r="A113" s="131" t="s">
        <v>113</v>
      </c>
      <c r="B113" s="131">
        <v>112</v>
      </c>
      <c r="C113" s="136" t="s">
        <v>1122</v>
      </c>
      <c r="D113" s="136"/>
      <c r="E113" s="136">
        <v>0.47</v>
      </c>
      <c r="F113" s="139">
        <v>-2.08</v>
      </c>
      <c r="G113" s="138">
        <v>10078100</v>
      </c>
      <c r="H113" s="138">
        <v>4824</v>
      </c>
      <c r="I113" s="138">
        <v>1951</v>
      </c>
      <c r="J113" s="136"/>
      <c r="K113" s="136">
        <v>0.59</v>
      </c>
      <c r="L113" s="136">
        <v>1.21</v>
      </c>
      <c r="M113" s="136"/>
      <c r="N113" s="136">
        <v>0</v>
      </c>
      <c r="O113" s="136">
        <v>2.4700000000000002</v>
      </c>
      <c r="P113" s="136">
        <v>-0.15</v>
      </c>
      <c r="Q113" s="136">
        <v>2.37</v>
      </c>
      <c r="R113" s="136"/>
      <c r="S113" s="136">
        <v>93.45</v>
      </c>
      <c r="T113" s="136"/>
      <c r="U113" s="136"/>
      <c r="V113" s="136"/>
      <c r="W113" s="137"/>
      <c r="X113" s="136"/>
      <c r="Y113" s="2"/>
      <c r="Z113" s="2"/>
    </row>
    <row r="114" spans="1:26" ht="15.75" customHeight="1" thickTop="1" thickBot="1" x14ac:dyDescent="0.35">
      <c r="A114" s="130" t="s">
        <v>114</v>
      </c>
      <c r="B114" s="130">
        <v>113</v>
      </c>
      <c r="C114" s="133" t="s">
        <v>1123</v>
      </c>
      <c r="D114" s="133"/>
      <c r="E114" s="133">
        <v>1.47</v>
      </c>
      <c r="F114" s="140">
        <v>-0.68</v>
      </c>
      <c r="G114" s="135">
        <v>293300</v>
      </c>
      <c r="H114" s="133">
        <v>438</v>
      </c>
      <c r="I114" s="133">
        <v>412</v>
      </c>
      <c r="J114" s="133">
        <v>6.08</v>
      </c>
      <c r="K114" s="133">
        <v>0.84</v>
      </c>
      <c r="L114" s="133">
        <v>2.09</v>
      </c>
      <c r="M114" s="133">
        <v>0.11</v>
      </c>
      <c r="N114" s="133">
        <v>0.24</v>
      </c>
      <c r="O114" s="133">
        <v>7.75</v>
      </c>
      <c r="P114" s="133">
        <v>14.33</v>
      </c>
      <c r="Q114" s="133">
        <v>2.85</v>
      </c>
      <c r="R114" s="133">
        <v>7.29</v>
      </c>
      <c r="S114" s="133">
        <v>39.090000000000003</v>
      </c>
      <c r="T114" s="133"/>
      <c r="U114" s="133"/>
      <c r="V114" s="133"/>
      <c r="W114" s="134"/>
      <c r="X114" s="133"/>
      <c r="Y114" s="2"/>
      <c r="Z114" s="2"/>
    </row>
    <row r="115" spans="1:26" ht="15.75" customHeight="1" thickTop="1" thickBot="1" x14ac:dyDescent="0.35">
      <c r="A115" s="131" t="s">
        <v>115</v>
      </c>
      <c r="B115" s="131">
        <v>114</v>
      </c>
      <c r="C115" s="136" t="s">
        <v>1122</v>
      </c>
      <c r="D115" s="136"/>
      <c r="E115" s="136">
        <v>120.5</v>
      </c>
      <c r="F115" s="139">
        <v>-3.21</v>
      </c>
      <c r="G115" s="138">
        <v>3526200</v>
      </c>
      <c r="H115" s="138">
        <v>430744</v>
      </c>
      <c r="I115" s="138">
        <v>120500</v>
      </c>
      <c r="J115" s="136">
        <v>36.06</v>
      </c>
      <c r="K115" s="136">
        <v>12.86</v>
      </c>
      <c r="L115" s="136">
        <v>0.68</v>
      </c>
      <c r="M115" s="136">
        <v>0.9</v>
      </c>
      <c r="N115" s="136">
        <v>3.22</v>
      </c>
      <c r="O115" s="136">
        <v>27.02</v>
      </c>
      <c r="P115" s="136">
        <v>38.880000000000003</v>
      </c>
      <c r="Q115" s="136">
        <v>19.5</v>
      </c>
      <c r="R115" s="136">
        <v>1.41</v>
      </c>
      <c r="S115" s="136">
        <v>26.36</v>
      </c>
      <c r="T115" s="136"/>
      <c r="U115" s="136"/>
      <c r="V115" s="136"/>
      <c r="W115" s="137"/>
      <c r="X115" s="136"/>
      <c r="Y115" s="2"/>
      <c r="Z115" s="2"/>
    </row>
    <row r="116" spans="1:26" ht="15.75" customHeight="1" thickTop="1" thickBot="1" x14ac:dyDescent="0.35">
      <c r="A116" s="130" t="s">
        <v>116</v>
      </c>
      <c r="B116" s="130">
        <v>115</v>
      </c>
      <c r="C116" s="133" t="s">
        <v>1122</v>
      </c>
      <c r="D116" s="133"/>
      <c r="E116" s="133">
        <v>2.52</v>
      </c>
      <c r="F116" s="140">
        <v>-3.08</v>
      </c>
      <c r="G116" s="135">
        <v>48881700</v>
      </c>
      <c r="H116" s="135">
        <v>126746</v>
      </c>
      <c r="I116" s="135">
        <v>11478</v>
      </c>
      <c r="J116" s="133">
        <v>97.99</v>
      </c>
      <c r="K116" s="133">
        <v>0.72</v>
      </c>
      <c r="L116" s="133">
        <v>2.78</v>
      </c>
      <c r="M116" s="133">
        <v>0.02</v>
      </c>
      <c r="N116" s="133">
        <v>0.03</v>
      </c>
      <c r="O116" s="133">
        <v>1.59</v>
      </c>
      <c r="P116" s="133">
        <v>0.71</v>
      </c>
      <c r="Q116" s="133">
        <v>0.13</v>
      </c>
      <c r="R116" s="133">
        <v>3.57</v>
      </c>
      <c r="S116" s="133">
        <v>26.94</v>
      </c>
      <c r="T116" s="133"/>
      <c r="U116" s="133"/>
      <c r="V116" s="133"/>
      <c r="W116" s="134"/>
      <c r="X116" s="133"/>
      <c r="Y116" s="2"/>
      <c r="Z116" s="2"/>
    </row>
    <row r="117" spans="1:26" ht="15.75" customHeight="1" thickTop="1" thickBot="1" x14ac:dyDescent="0.35">
      <c r="A117" s="131" t="s">
        <v>117</v>
      </c>
      <c r="B117" s="131">
        <v>116</v>
      </c>
      <c r="C117" s="136" t="s">
        <v>1122</v>
      </c>
      <c r="D117" s="136"/>
      <c r="E117" s="136">
        <v>0.47</v>
      </c>
      <c r="F117" s="139">
        <v>-2.08</v>
      </c>
      <c r="G117" s="138">
        <v>9728500</v>
      </c>
      <c r="H117" s="138">
        <v>4641</v>
      </c>
      <c r="I117" s="138">
        <v>1301</v>
      </c>
      <c r="J117" s="136">
        <v>11.03</v>
      </c>
      <c r="K117" s="136">
        <v>0.98</v>
      </c>
      <c r="L117" s="136">
        <v>1.0900000000000001</v>
      </c>
      <c r="M117" s="136"/>
      <c r="N117" s="136">
        <v>0.04</v>
      </c>
      <c r="O117" s="136">
        <v>6.18</v>
      </c>
      <c r="P117" s="136">
        <v>9.08</v>
      </c>
      <c r="Q117" s="136">
        <v>4.3</v>
      </c>
      <c r="R117" s="136">
        <v>2.13</v>
      </c>
      <c r="S117" s="136">
        <v>49.54</v>
      </c>
      <c r="T117" s="136"/>
      <c r="U117" s="136"/>
      <c r="V117" s="136"/>
      <c r="W117" s="137"/>
      <c r="X117" s="136"/>
      <c r="Y117" s="2"/>
      <c r="Z117" s="2"/>
    </row>
    <row r="118" spans="1:26" ht="15.75" customHeight="1" thickTop="1" thickBot="1" x14ac:dyDescent="0.35">
      <c r="A118" s="130" t="s">
        <v>118</v>
      </c>
      <c r="B118" s="130">
        <v>117</v>
      </c>
      <c r="C118" s="133" t="s">
        <v>1122</v>
      </c>
      <c r="D118" s="133"/>
      <c r="E118" s="133">
        <v>0.66</v>
      </c>
      <c r="F118" s="140">
        <v>-1.49</v>
      </c>
      <c r="G118" s="135">
        <v>92300</v>
      </c>
      <c r="H118" s="133">
        <v>62</v>
      </c>
      <c r="I118" s="133">
        <v>492</v>
      </c>
      <c r="J118" s="133"/>
      <c r="K118" s="133">
        <v>0.32</v>
      </c>
      <c r="L118" s="133">
        <v>1.05</v>
      </c>
      <c r="M118" s="133"/>
      <c r="N118" s="133">
        <v>0</v>
      </c>
      <c r="O118" s="133">
        <v>-23.37</v>
      </c>
      <c r="P118" s="133">
        <v>-32.69</v>
      </c>
      <c r="Q118" s="133">
        <v>3.38</v>
      </c>
      <c r="R118" s="133"/>
      <c r="S118" s="133">
        <v>68.73</v>
      </c>
      <c r="T118" s="133"/>
      <c r="U118" s="133"/>
      <c r="V118" s="133"/>
      <c r="W118" s="134"/>
      <c r="X118" s="133"/>
      <c r="Y118" s="2"/>
      <c r="Z118" s="2"/>
    </row>
    <row r="119" spans="1:26" ht="15.75" customHeight="1" thickTop="1" thickBot="1" x14ac:dyDescent="0.35">
      <c r="A119" s="131" t="s">
        <v>119</v>
      </c>
      <c r="B119" s="131">
        <v>118</v>
      </c>
      <c r="C119" s="136" t="s">
        <v>1122</v>
      </c>
      <c r="D119" s="136"/>
      <c r="E119" s="136">
        <v>20.5</v>
      </c>
      <c r="F119" s="139">
        <v>-4.6500000000000004</v>
      </c>
      <c r="G119" s="138">
        <v>4684200</v>
      </c>
      <c r="H119" s="138">
        <v>97788</v>
      </c>
      <c r="I119" s="138">
        <v>27675</v>
      </c>
      <c r="J119" s="136">
        <v>156.33000000000001</v>
      </c>
      <c r="K119" s="136">
        <v>2.2400000000000002</v>
      </c>
      <c r="L119" s="136">
        <v>2.0299999999999998</v>
      </c>
      <c r="M119" s="136"/>
      <c r="N119" s="136">
        <v>0.13</v>
      </c>
      <c r="O119" s="136">
        <v>1.99</v>
      </c>
      <c r="P119" s="136">
        <v>1.39</v>
      </c>
      <c r="Q119" s="136">
        <v>-7.34</v>
      </c>
      <c r="R119" s="136"/>
      <c r="S119" s="136">
        <v>74.349999999999994</v>
      </c>
      <c r="T119" s="136"/>
      <c r="U119" s="136"/>
      <c r="V119" s="136"/>
      <c r="W119" s="137"/>
      <c r="X119" s="136"/>
      <c r="Y119" s="2"/>
      <c r="Z119" s="2"/>
    </row>
    <row r="120" spans="1:26" ht="15.75" customHeight="1" thickTop="1" thickBot="1" x14ac:dyDescent="0.35">
      <c r="A120" s="130" t="s">
        <v>120</v>
      </c>
      <c r="B120" s="130">
        <v>119</v>
      </c>
      <c r="C120" s="133" t="s">
        <v>1123</v>
      </c>
      <c r="D120" s="133"/>
      <c r="E120" s="133">
        <v>4.0599999999999996</v>
      </c>
      <c r="F120" s="140">
        <v>-1.46</v>
      </c>
      <c r="G120" s="135">
        <v>2011300</v>
      </c>
      <c r="H120" s="135">
        <v>8307</v>
      </c>
      <c r="I120" s="135">
        <v>1882</v>
      </c>
      <c r="J120" s="133"/>
      <c r="K120" s="133">
        <v>1.1499999999999999</v>
      </c>
      <c r="L120" s="133">
        <v>1.69</v>
      </c>
      <c r="M120" s="133"/>
      <c r="N120" s="133">
        <v>0</v>
      </c>
      <c r="O120" s="133">
        <v>0.37</v>
      </c>
      <c r="P120" s="133">
        <v>-9.39</v>
      </c>
      <c r="Q120" s="133">
        <v>-2.0499999999999998</v>
      </c>
      <c r="R120" s="133"/>
      <c r="S120" s="133">
        <v>32.01</v>
      </c>
      <c r="T120" s="133"/>
      <c r="U120" s="133"/>
      <c r="V120" s="133"/>
      <c r="W120" s="134"/>
      <c r="X120" s="133"/>
      <c r="Y120" s="2"/>
      <c r="Z120" s="2"/>
    </row>
    <row r="121" spans="1:26" ht="15.75" customHeight="1" thickTop="1" thickBot="1" x14ac:dyDescent="0.35">
      <c r="A121" s="131" t="s">
        <v>121</v>
      </c>
      <c r="B121" s="131">
        <v>120</v>
      </c>
      <c r="C121" s="136" t="s">
        <v>1122</v>
      </c>
      <c r="D121" s="136"/>
      <c r="E121" s="136">
        <v>0.68</v>
      </c>
      <c r="F121" s="139">
        <v>-1.45</v>
      </c>
      <c r="G121" s="138">
        <v>7108900</v>
      </c>
      <c r="H121" s="138">
        <v>4864</v>
      </c>
      <c r="I121" s="138">
        <v>5621</v>
      </c>
      <c r="J121" s="136"/>
      <c r="K121" s="136">
        <v>1.29</v>
      </c>
      <c r="L121" s="136">
        <v>5.95</v>
      </c>
      <c r="M121" s="136"/>
      <c r="N121" s="136">
        <v>0</v>
      </c>
      <c r="O121" s="136">
        <v>-0.59</v>
      </c>
      <c r="P121" s="136">
        <v>-16.87</v>
      </c>
      <c r="Q121" s="136">
        <v>-31.19</v>
      </c>
      <c r="R121" s="136"/>
      <c r="S121" s="136">
        <v>43.89</v>
      </c>
      <c r="T121" s="136"/>
      <c r="U121" s="136"/>
      <c r="V121" s="136"/>
      <c r="W121" s="137"/>
      <c r="X121" s="136"/>
      <c r="Y121" s="2"/>
      <c r="Z121" s="2"/>
    </row>
    <row r="122" spans="1:26" ht="15.75" customHeight="1" thickTop="1" thickBot="1" x14ac:dyDescent="0.35">
      <c r="A122" s="130" t="s">
        <v>122</v>
      </c>
      <c r="B122" s="130">
        <v>121</v>
      </c>
      <c r="C122" s="133" t="s">
        <v>1122</v>
      </c>
      <c r="D122" s="133"/>
      <c r="E122" s="133">
        <v>0.66</v>
      </c>
      <c r="F122" s="140">
        <v>-2.94</v>
      </c>
      <c r="G122" s="135">
        <v>628300</v>
      </c>
      <c r="H122" s="133">
        <v>426</v>
      </c>
      <c r="I122" s="135">
        <v>2862</v>
      </c>
      <c r="J122" s="133">
        <v>24.69</v>
      </c>
      <c r="K122" s="133">
        <v>0.51</v>
      </c>
      <c r="L122" s="133">
        <v>0.94</v>
      </c>
      <c r="M122" s="133"/>
      <c r="N122" s="133">
        <v>0.03</v>
      </c>
      <c r="O122" s="133">
        <v>1.53</v>
      </c>
      <c r="P122" s="133">
        <v>1.94</v>
      </c>
      <c r="Q122" s="133">
        <v>10.98</v>
      </c>
      <c r="R122" s="133"/>
      <c r="S122" s="133">
        <v>40.020000000000003</v>
      </c>
      <c r="T122" s="133"/>
      <c r="U122" s="133"/>
      <c r="V122" s="133"/>
      <c r="W122" s="134"/>
      <c r="X122" s="133"/>
      <c r="Y122" s="2"/>
      <c r="Z122" s="2"/>
    </row>
    <row r="123" spans="1:26" ht="15.75" customHeight="1" thickTop="1" thickBot="1" x14ac:dyDescent="0.35">
      <c r="A123" s="131" t="s">
        <v>123</v>
      </c>
      <c r="B123" s="131">
        <v>122</v>
      </c>
      <c r="C123" s="136" t="s">
        <v>1122</v>
      </c>
      <c r="D123" s="136"/>
      <c r="E123" s="136">
        <v>22.9</v>
      </c>
      <c r="F123" s="136">
        <v>0</v>
      </c>
      <c r="G123" s="136">
        <v>0</v>
      </c>
      <c r="H123" s="136">
        <v>0</v>
      </c>
      <c r="I123" s="136">
        <v>275</v>
      </c>
      <c r="J123" s="136">
        <v>101.38</v>
      </c>
      <c r="K123" s="136">
        <v>0.53</v>
      </c>
      <c r="L123" s="136">
        <v>0.61</v>
      </c>
      <c r="M123" s="136">
        <v>0.5</v>
      </c>
      <c r="N123" s="136">
        <v>0.23</v>
      </c>
      <c r="O123" s="136">
        <v>0.54</v>
      </c>
      <c r="P123" s="136">
        <v>0.5</v>
      </c>
      <c r="Q123" s="136">
        <v>6.37</v>
      </c>
      <c r="R123" s="136">
        <v>2.08</v>
      </c>
      <c r="S123" s="136">
        <v>55.95</v>
      </c>
      <c r="T123" s="136"/>
      <c r="U123" s="136">
        <v>518</v>
      </c>
      <c r="V123" s="136">
        <v>520</v>
      </c>
      <c r="W123" s="139">
        <v>-0.55000000000000004</v>
      </c>
      <c r="X123" s="136"/>
      <c r="Y123" s="2"/>
      <c r="Z123" s="2"/>
    </row>
    <row r="124" spans="1:26" ht="15.75" customHeight="1" thickTop="1" thickBot="1" x14ac:dyDescent="0.35">
      <c r="A124" s="130" t="s">
        <v>124</v>
      </c>
      <c r="B124" s="130">
        <v>123</v>
      </c>
      <c r="C124" s="133" t="s">
        <v>1122</v>
      </c>
      <c r="D124" s="133"/>
      <c r="E124" s="133">
        <v>8</v>
      </c>
      <c r="F124" s="140">
        <v>-2.44</v>
      </c>
      <c r="G124" s="135">
        <v>10172200</v>
      </c>
      <c r="H124" s="135">
        <v>81495</v>
      </c>
      <c r="I124" s="135">
        <v>5376</v>
      </c>
      <c r="J124" s="133">
        <v>37.71</v>
      </c>
      <c r="K124" s="133">
        <v>4.84</v>
      </c>
      <c r="L124" s="133">
        <v>0.6</v>
      </c>
      <c r="M124" s="133"/>
      <c r="N124" s="133">
        <v>0.19</v>
      </c>
      <c r="O124" s="133">
        <v>12.52</v>
      </c>
      <c r="P124" s="133">
        <v>13.68</v>
      </c>
      <c r="Q124" s="133">
        <v>33.78</v>
      </c>
      <c r="R124" s="133">
        <v>7.0000000000000007E-2</v>
      </c>
      <c r="S124" s="133">
        <v>37.380000000000003</v>
      </c>
      <c r="T124" s="133"/>
      <c r="U124" s="133"/>
      <c r="V124" s="133"/>
      <c r="W124" s="134"/>
      <c r="X124" s="133"/>
      <c r="Y124" s="2"/>
      <c r="Z124" s="2"/>
    </row>
    <row r="125" spans="1:26" ht="15.75" customHeight="1" thickTop="1" thickBot="1" x14ac:dyDescent="0.35">
      <c r="A125" s="131" t="s">
        <v>125</v>
      </c>
      <c r="B125" s="131">
        <v>124</v>
      </c>
      <c r="C125" s="136" t="s">
        <v>1122</v>
      </c>
      <c r="D125" s="136"/>
      <c r="E125" s="136">
        <v>0.52</v>
      </c>
      <c r="F125" s="139">
        <v>-1.89</v>
      </c>
      <c r="G125" s="138">
        <v>3771300</v>
      </c>
      <c r="H125" s="138">
        <v>1992</v>
      </c>
      <c r="I125" s="136">
        <v>663</v>
      </c>
      <c r="J125" s="136"/>
      <c r="K125" s="136">
        <v>0.38</v>
      </c>
      <c r="L125" s="136">
        <v>3.03</v>
      </c>
      <c r="M125" s="136"/>
      <c r="N125" s="136">
        <v>0</v>
      </c>
      <c r="O125" s="136">
        <v>-1.27</v>
      </c>
      <c r="P125" s="136">
        <v>-4.91</v>
      </c>
      <c r="Q125" s="136">
        <v>-5.6</v>
      </c>
      <c r="R125" s="136"/>
      <c r="S125" s="136">
        <v>25.91</v>
      </c>
      <c r="T125" s="136"/>
      <c r="U125" s="136"/>
      <c r="V125" s="136"/>
      <c r="W125" s="137"/>
      <c r="X125" s="136"/>
      <c r="Y125" s="2"/>
      <c r="Z125" s="2"/>
    </row>
    <row r="126" spans="1:26" ht="15.75" customHeight="1" thickTop="1" thickBot="1" x14ac:dyDescent="0.35">
      <c r="A126" s="130" t="s">
        <v>126</v>
      </c>
      <c r="B126" s="130">
        <v>125</v>
      </c>
      <c r="C126" s="133" t="s">
        <v>1122</v>
      </c>
      <c r="D126" s="133"/>
      <c r="E126" s="133">
        <v>2.4</v>
      </c>
      <c r="F126" s="133">
        <v>0</v>
      </c>
      <c r="G126" s="135">
        <v>16685400</v>
      </c>
      <c r="H126" s="135">
        <v>40167</v>
      </c>
      <c r="I126" s="135">
        <v>26400</v>
      </c>
      <c r="J126" s="133">
        <v>35.76</v>
      </c>
      <c r="K126" s="133">
        <v>7.12</v>
      </c>
      <c r="L126" s="133">
        <v>0.66</v>
      </c>
      <c r="M126" s="133">
        <v>0.02</v>
      </c>
      <c r="N126" s="133">
        <v>7.0000000000000007E-2</v>
      </c>
      <c r="O126" s="133">
        <v>15.34</v>
      </c>
      <c r="P126" s="133">
        <v>20.55</v>
      </c>
      <c r="Q126" s="133">
        <v>13.8</v>
      </c>
      <c r="R126" s="133">
        <v>2.08</v>
      </c>
      <c r="S126" s="133">
        <v>42.61</v>
      </c>
      <c r="T126" s="133"/>
      <c r="U126" s="133"/>
      <c r="V126" s="133"/>
      <c r="W126" s="134"/>
      <c r="X126" s="133"/>
      <c r="Y126" s="2"/>
      <c r="Z126" s="2"/>
    </row>
    <row r="127" spans="1:26" ht="15.75" customHeight="1" thickTop="1" thickBot="1" x14ac:dyDescent="0.35">
      <c r="A127" s="131" t="s">
        <v>127</v>
      </c>
      <c r="B127" s="131">
        <v>126</v>
      </c>
      <c r="C127" s="136" t="s">
        <v>1122</v>
      </c>
      <c r="D127" s="136"/>
      <c r="E127" s="136">
        <v>0.52</v>
      </c>
      <c r="F127" s="139">
        <v>-3.7</v>
      </c>
      <c r="G127" s="138">
        <v>4196700</v>
      </c>
      <c r="H127" s="138">
        <v>2229</v>
      </c>
      <c r="I127" s="136">
        <v>687</v>
      </c>
      <c r="J127" s="136"/>
      <c r="K127" s="136">
        <v>0.66</v>
      </c>
      <c r="L127" s="136">
        <v>2.34</v>
      </c>
      <c r="M127" s="136"/>
      <c r="N127" s="136">
        <v>0</v>
      </c>
      <c r="O127" s="136">
        <v>2.1</v>
      </c>
      <c r="P127" s="136">
        <v>-7.79</v>
      </c>
      <c r="Q127" s="136">
        <v>-33.85</v>
      </c>
      <c r="R127" s="136"/>
      <c r="S127" s="136">
        <v>49.04</v>
      </c>
      <c r="T127" s="136"/>
      <c r="U127" s="136"/>
      <c r="V127" s="136"/>
      <c r="W127" s="137"/>
      <c r="X127" s="136"/>
      <c r="Y127" s="2"/>
      <c r="Z127" s="2"/>
    </row>
    <row r="128" spans="1:26" ht="15.75" customHeight="1" thickTop="1" thickBot="1" x14ac:dyDescent="0.35">
      <c r="A128" s="130" t="s">
        <v>128</v>
      </c>
      <c r="B128" s="130">
        <v>127</v>
      </c>
      <c r="C128" s="133" t="s">
        <v>1123</v>
      </c>
      <c r="D128" s="133"/>
      <c r="E128" s="133">
        <v>69.5</v>
      </c>
      <c r="F128" s="133">
        <v>0</v>
      </c>
      <c r="G128" s="133">
        <v>0</v>
      </c>
      <c r="H128" s="133">
        <v>0</v>
      </c>
      <c r="I128" s="133">
        <v>521</v>
      </c>
      <c r="J128" s="133"/>
      <c r="K128" s="133">
        <v>0.56999999999999995</v>
      </c>
      <c r="L128" s="133">
        <v>0.54</v>
      </c>
      <c r="M128" s="133"/>
      <c r="N128" s="133">
        <v>0</v>
      </c>
      <c r="O128" s="133">
        <v>-5.44</v>
      </c>
      <c r="P128" s="133">
        <v>-12.36</v>
      </c>
      <c r="Q128" s="133">
        <v>-5.29</v>
      </c>
      <c r="R128" s="133"/>
      <c r="S128" s="133">
        <v>20.12</v>
      </c>
      <c r="T128" s="133"/>
      <c r="U128" s="133"/>
      <c r="V128" s="133"/>
      <c r="W128" s="134"/>
      <c r="X128" s="133"/>
      <c r="Y128" s="2"/>
      <c r="Z128" s="2"/>
    </row>
    <row r="129" spans="1:26" ht="15.75" customHeight="1" thickTop="1" thickBot="1" x14ac:dyDescent="0.35">
      <c r="A129" s="131" t="s">
        <v>129</v>
      </c>
      <c r="B129" s="131">
        <v>128</v>
      </c>
      <c r="C129" s="136" t="s">
        <v>1122</v>
      </c>
      <c r="D129" s="136"/>
      <c r="E129" s="136">
        <v>1.53</v>
      </c>
      <c r="F129" s="136">
        <v>0</v>
      </c>
      <c r="G129" s="138">
        <v>12300</v>
      </c>
      <c r="H129" s="136">
        <v>19</v>
      </c>
      <c r="I129" s="138">
        <v>1224</v>
      </c>
      <c r="J129" s="136"/>
      <c r="K129" s="136">
        <v>1.35</v>
      </c>
      <c r="L129" s="136">
        <v>10.4</v>
      </c>
      <c r="M129" s="136"/>
      <c r="N129" s="136">
        <v>0</v>
      </c>
      <c r="O129" s="136">
        <v>0.41</v>
      </c>
      <c r="P129" s="136">
        <v>-32.4</v>
      </c>
      <c r="Q129" s="136">
        <v>-24.43</v>
      </c>
      <c r="R129" s="136"/>
      <c r="S129" s="136">
        <v>37.409999999999997</v>
      </c>
      <c r="T129" s="136"/>
      <c r="U129" s="136"/>
      <c r="V129" s="136"/>
      <c r="W129" s="137"/>
      <c r="X129" s="136"/>
      <c r="Y129" s="2"/>
      <c r="Z129" s="2"/>
    </row>
    <row r="130" spans="1:26" ht="15.75" customHeight="1" thickTop="1" thickBot="1" x14ac:dyDescent="0.35">
      <c r="A130" s="130" t="s">
        <v>130</v>
      </c>
      <c r="B130" s="130">
        <v>129</v>
      </c>
      <c r="C130" s="133" t="s">
        <v>1123</v>
      </c>
      <c r="D130" s="133"/>
      <c r="E130" s="133">
        <v>0.7</v>
      </c>
      <c r="F130" s="134">
        <v>4.4800000000000004</v>
      </c>
      <c r="G130" s="135">
        <v>238400</v>
      </c>
      <c r="H130" s="133">
        <v>165</v>
      </c>
      <c r="I130" s="133">
        <v>747</v>
      </c>
      <c r="J130" s="133">
        <v>3.64</v>
      </c>
      <c r="K130" s="133">
        <v>0.45</v>
      </c>
      <c r="L130" s="133">
        <v>5.1100000000000003</v>
      </c>
      <c r="M130" s="133">
        <v>0.02</v>
      </c>
      <c r="N130" s="133">
        <v>0.19</v>
      </c>
      <c r="O130" s="133">
        <v>2.4300000000000002</v>
      </c>
      <c r="P130" s="133">
        <v>12.81</v>
      </c>
      <c r="Q130" s="133">
        <v>-64.489999999999995</v>
      </c>
      <c r="R130" s="133">
        <v>2.21</v>
      </c>
      <c r="S130" s="133">
        <v>30.16</v>
      </c>
      <c r="T130" s="133"/>
      <c r="U130" s="133"/>
      <c r="V130" s="133"/>
      <c r="W130" s="134"/>
      <c r="X130" s="133"/>
      <c r="Y130" s="2"/>
      <c r="Z130" s="2"/>
    </row>
    <row r="131" spans="1:26" ht="15.75" customHeight="1" thickTop="1" thickBot="1" x14ac:dyDescent="0.35">
      <c r="A131" s="131" t="s">
        <v>131</v>
      </c>
      <c r="B131" s="131">
        <v>130</v>
      </c>
      <c r="C131" s="136" t="s">
        <v>1122</v>
      </c>
      <c r="D131" s="136"/>
      <c r="E131" s="136">
        <v>0.22</v>
      </c>
      <c r="F131" s="139">
        <v>-4.3499999999999996</v>
      </c>
      <c r="G131" s="138">
        <v>563500</v>
      </c>
      <c r="H131" s="136">
        <v>118</v>
      </c>
      <c r="I131" s="136">
        <v>190</v>
      </c>
      <c r="J131" s="136"/>
      <c r="K131" s="136">
        <v>0.46</v>
      </c>
      <c r="L131" s="136">
        <v>1.29</v>
      </c>
      <c r="M131" s="136"/>
      <c r="N131" s="136">
        <v>0</v>
      </c>
      <c r="O131" s="136">
        <v>-17.600000000000001</v>
      </c>
      <c r="P131" s="136">
        <v>-40.549999999999997</v>
      </c>
      <c r="Q131" s="136">
        <v>-14.73</v>
      </c>
      <c r="R131" s="136"/>
      <c r="S131" s="136">
        <v>70.14</v>
      </c>
      <c r="T131" s="136"/>
      <c r="U131" s="136"/>
      <c r="V131" s="136"/>
      <c r="W131" s="137"/>
      <c r="X131" s="136"/>
      <c r="Y131" s="2"/>
      <c r="Z131" s="2"/>
    </row>
    <row r="132" spans="1:26" ht="15.75" customHeight="1" thickTop="1" thickBot="1" x14ac:dyDescent="0.35">
      <c r="A132" s="130" t="s">
        <v>132</v>
      </c>
      <c r="B132" s="130">
        <v>131</v>
      </c>
      <c r="C132" s="133" t="s">
        <v>1123</v>
      </c>
      <c r="D132" s="133"/>
      <c r="E132" s="133">
        <v>0.55000000000000004</v>
      </c>
      <c r="F132" s="133">
        <v>0</v>
      </c>
      <c r="G132" s="135">
        <v>627200</v>
      </c>
      <c r="H132" s="133">
        <v>341</v>
      </c>
      <c r="I132" s="135">
        <v>19152</v>
      </c>
      <c r="J132" s="133">
        <v>7.65</v>
      </c>
      <c r="K132" s="133">
        <v>0.45</v>
      </c>
      <c r="L132" s="133">
        <v>8.91</v>
      </c>
      <c r="M132" s="133">
        <v>0.01</v>
      </c>
      <c r="N132" s="133">
        <v>7.0000000000000007E-2</v>
      </c>
      <c r="O132" s="133">
        <v>1.1200000000000001</v>
      </c>
      <c r="P132" s="133">
        <v>6.2</v>
      </c>
      <c r="Q132" s="133">
        <v>13.59</v>
      </c>
      <c r="R132" s="133">
        <v>0.91</v>
      </c>
      <c r="S132" s="133">
        <v>5.17</v>
      </c>
      <c r="T132" s="133"/>
      <c r="U132" s="133"/>
      <c r="V132" s="133"/>
      <c r="W132" s="134"/>
      <c r="X132" s="133"/>
      <c r="Y132" s="2"/>
      <c r="Z132" s="2"/>
    </row>
    <row r="133" spans="1:26" ht="15.75" customHeight="1" thickTop="1" thickBot="1" x14ac:dyDescent="0.35">
      <c r="A133" s="131" t="s">
        <v>133</v>
      </c>
      <c r="B133" s="131">
        <v>132</v>
      </c>
      <c r="C133" s="136" t="s">
        <v>1123</v>
      </c>
      <c r="D133" s="136"/>
      <c r="E133" s="136">
        <v>1.83</v>
      </c>
      <c r="F133" s="139">
        <v>-1.08</v>
      </c>
      <c r="G133" s="138">
        <v>71700</v>
      </c>
      <c r="H133" s="136">
        <v>131</v>
      </c>
      <c r="I133" s="136">
        <v>549</v>
      </c>
      <c r="J133" s="136"/>
      <c r="K133" s="136">
        <v>0.41</v>
      </c>
      <c r="L133" s="136">
        <v>0.01</v>
      </c>
      <c r="M133" s="136"/>
      <c r="N133" s="136">
        <v>0</v>
      </c>
      <c r="O133" s="136">
        <v>-0.32</v>
      </c>
      <c r="P133" s="136">
        <v>-0.3</v>
      </c>
      <c r="Q133" s="136">
        <v>-1.45</v>
      </c>
      <c r="R133" s="136"/>
      <c r="S133" s="136">
        <v>26.78</v>
      </c>
      <c r="T133" s="136"/>
      <c r="U133" s="136"/>
      <c r="V133" s="136"/>
      <c r="W133" s="137"/>
      <c r="X133" s="136"/>
      <c r="Y133" s="2"/>
      <c r="Z133" s="2"/>
    </row>
    <row r="134" spans="1:26" ht="15.75" customHeight="1" thickTop="1" thickBot="1" x14ac:dyDescent="0.35">
      <c r="A134" s="130" t="s">
        <v>134</v>
      </c>
      <c r="B134" s="130">
        <v>133</v>
      </c>
      <c r="C134" s="133" t="s">
        <v>1122</v>
      </c>
      <c r="D134" s="133"/>
      <c r="E134" s="133">
        <v>16.8</v>
      </c>
      <c r="F134" s="133">
        <v>0</v>
      </c>
      <c r="G134" s="135">
        <v>4202600</v>
      </c>
      <c r="H134" s="135">
        <v>71080</v>
      </c>
      <c r="I134" s="135">
        <v>28457</v>
      </c>
      <c r="J134" s="133">
        <v>66.47</v>
      </c>
      <c r="K134" s="133">
        <v>1.06</v>
      </c>
      <c r="L134" s="133">
        <v>2.11</v>
      </c>
      <c r="M134" s="133"/>
      <c r="N134" s="133">
        <v>0.25</v>
      </c>
      <c r="O134" s="133">
        <v>2.02</v>
      </c>
      <c r="P134" s="133">
        <v>1.52</v>
      </c>
      <c r="Q134" s="133">
        <v>-0.49</v>
      </c>
      <c r="R134" s="133">
        <v>2.4300000000000002</v>
      </c>
      <c r="S134" s="133">
        <v>66.790000000000006</v>
      </c>
      <c r="T134" s="133"/>
      <c r="U134" s="133"/>
      <c r="V134" s="133"/>
      <c r="W134" s="134"/>
      <c r="X134" s="133"/>
      <c r="Y134" s="2"/>
      <c r="Z134" s="2"/>
    </row>
    <row r="135" spans="1:26" ht="15.75" customHeight="1" thickTop="1" thickBot="1" x14ac:dyDescent="0.35">
      <c r="A135" s="131" t="s">
        <v>135</v>
      </c>
      <c r="B135" s="131">
        <v>134</v>
      </c>
      <c r="C135" s="136" t="s">
        <v>1122</v>
      </c>
      <c r="D135" s="136"/>
      <c r="E135" s="136">
        <v>4.66</v>
      </c>
      <c r="F135" s="139">
        <v>-5.28</v>
      </c>
      <c r="G135" s="138">
        <v>31340400</v>
      </c>
      <c r="H135" s="138">
        <v>149533</v>
      </c>
      <c r="I135" s="138">
        <v>37883</v>
      </c>
      <c r="J135" s="136">
        <v>338.73</v>
      </c>
      <c r="K135" s="136">
        <v>1.66</v>
      </c>
      <c r="L135" s="136">
        <v>1.27</v>
      </c>
      <c r="M135" s="136"/>
      <c r="N135" s="136">
        <v>0.01</v>
      </c>
      <c r="O135" s="136">
        <v>1.6</v>
      </c>
      <c r="P135" s="136">
        <v>0.5</v>
      </c>
      <c r="Q135" s="136">
        <v>-12</v>
      </c>
      <c r="R135" s="136">
        <v>0.64</v>
      </c>
      <c r="S135" s="136">
        <v>23.81</v>
      </c>
      <c r="T135" s="136"/>
      <c r="U135" s="136"/>
      <c r="V135" s="136"/>
      <c r="W135" s="137"/>
      <c r="X135" s="136"/>
      <c r="Y135" s="2"/>
      <c r="Z135" s="2"/>
    </row>
    <row r="136" spans="1:26" ht="15.75" customHeight="1" thickTop="1" thickBot="1" x14ac:dyDescent="0.35">
      <c r="A136" s="130" t="s">
        <v>136</v>
      </c>
      <c r="B136" s="130">
        <v>135</v>
      </c>
      <c r="C136" s="133" t="s">
        <v>1122</v>
      </c>
      <c r="D136" s="133"/>
      <c r="E136" s="133">
        <v>2.64</v>
      </c>
      <c r="F136" s="140">
        <v>-2.94</v>
      </c>
      <c r="G136" s="135">
        <v>414200</v>
      </c>
      <c r="H136" s="135">
        <v>1088</v>
      </c>
      <c r="I136" s="135">
        <v>1006</v>
      </c>
      <c r="J136" s="133">
        <v>21.01</v>
      </c>
      <c r="K136" s="133">
        <v>0.72</v>
      </c>
      <c r="L136" s="133">
        <v>0.1</v>
      </c>
      <c r="M136" s="133">
        <v>0.06</v>
      </c>
      <c r="N136" s="133">
        <v>0.13</v>
      </c>
      <c r="O136" s="133">
        <v>3.84</v>
      </c>
      <c r="P136" s="133">
        <v>3.44</v>
      </c>
      <c r="Q136" s="133">
        <v>2.0299999999999998</v>
      </c>
      <c r="R136" s="133">
        <v>2.27</v>
      </c>
      <c r="S136" s="133">
        <v>36.950000000000003</v>
      </c>
      <c r="T136" s="133"/>
      <c r="U136" s="133">
        <v>338</v>
      </c>
      <c r="V136" s="133">
        <v>333</v>
      </c>
      <c r="W136" s="140">
        <v>-1.46</v>
      </c>
      <c r="X136" s="133"/>
      <c r="Y136" s="2"/>
      <c r="Z136" s="2"/>
    </row>
    <row r="137" spans="1:26" ht="15.75" customHeight="1" thickTop="1" thickBot="1" x14ac:dyDescent="0.35">
      <c r="A137" s="131" t="s">
        <v>137</v>
      </c>
      <c r="B137" s="131">
        <v>136</v>
      </c>
      <c r="C137" s="136" t="s">
        <v>1122</v>
      </c>
      <c r="D137" s="136"/>
      <c r="E137" s="136">
        <v>1.17</v>
      </c>
      <c r="F137" s="136">
        <v>0</v>
      </c>
      <c r="G137" s="138">
        <v>552800</v>
      </c>
      <c r="H137" s="136">
        <v>654</v>
      </c>
      <c r="I137" s="138">
        <v>1123</v>
      </c>
      <c r="J137" s="136"/>
      <c r="K137" s="136">
        <v>0.53</v>
      </c>
      <c r="L137" s="136">
        <v>1.66</v>
      </c>
      <c r="M137" s="136"/>
      <c r="N137" s="136">
        <v>0</v>
      </c>
      <c r="O137" s="136">
        <v>0.91</v>
      </c>
      <c r="P137" s="136">
        <v>-1.2</v>
      </c>
      <c r="Q137" s="136">
        <v>-0.15</v>
      </c>
      <c r="R137" s="136">
        <v>3.42</v>
      </c>
      <c r="S137" s="136">
        <v>38.229999999999997</v>
      </c>
      <c r="T137" s="136"/>
      <c r="U137" s="136"/>
      <c r="V137" s="136"/>
      <c r="W137" s="137"/>
      <c r="X137" s="136"/>
      <c r="Y137" s="2"/>
      <c r="Z137" s="2"/>
    </row>
    <row r="138" spans="1:26" ht="15.75" customHeight="1" thickTop="1" thickBot="1" x14ac:dyDescent="0.35">
      <c r="A138" s="130" t="s">
        <v>138</v>
      </c>
      <c r="B138" s="130">
        <v>137</v>
      </c>
      <c r="C138" s="133" t="s">
        <v>1123</v>
      </c>
      <c r="D138" s="133"/>
      <c r="E138" s="133">
        <v>0.71</v>
      </c>
      <c r="F138" s="140">
        <v>-1.39</v>
      </c>
      <c r="G138" s="135">
        <v>257100</v>
      </c>
      <c r="H138" s="133">
        <v>184</v>
      </c>
      <c r="I138" s="133">
        <v>710</v>
      </c>
      <c r="J138" s="133"/>
      <c r="K138" s="133">
        <v>0.28000000000000003</v>
      </c>
      <c r="L138" s="133">
        <v>1.1499999999999999</v>
      </c>
      <c r="M138" s="133">
        <v>0.03</v>
      </c>
      <c r="N138" s="133">
        <v>0</v>
      </c>
      <c r="O138" s="133">
        <v>0.38</v>
      </c>
      <c r="P138" s="133">
        <v>-0.5</v>
      </c>
      <c r="Q138" s="133">
        <v>-0.12</v>
      </c>
      <c r="R138" s="133">
        <v>3.52</v>
      </c>
      <c r="S138" s="133">
        <v>34.79</v>
      </c>
      <c r="T138" s="133"/>
      <c r="U138" s="133"/>
      <c r="V138" s="133"/>
      <c r="W138" s="134"/>
      <c r="X138" s="133"/>
      <c r="Y138" s="2"/>
      <c r="Z138" s="2"/>
    </row>
    <row r="139" spans="1:26" ht="15.75" customHeight="1" thickTop="1" thickBot="1" x14ac:dyDescent="0.35">
      <c r="A139" s="131" t="s">
        <v>139</v>
      </c>
      <c r="B139" s="131">
        <v>138</v>
      </c>
      <c r="C139" s="136" t="s">
        <v>1122</v>
      </c>
      <c r="D139" s="136"/>
      <c r="E139" s="136">
        <v>0.87</v>
      </c>
      <c r="F139" s="139">
        <v>-2.25</v>
      </c>
      <c r="G139" s="138">
        <v>132000</v>
      </c>
      <c r="H139" s="136">
        <v>116</v>
      </c>
      <c r="I139" s="136">
        <v>222</v>
      </c>
      <c r="J139" s="136"/>
      <c r="K139" s="136">
        <v>0.57999999999999996</v>
      </c>
      <c r="L139" s="136">
        <v>1.59</v>
      </c>
      <c r="M139" s="136">
        <v>0.08</v>
      </c>
      <c r="N139" s="136">
        <v>0</v>
      </c>
      <c r="O139" s="136">
        <v>1.07</v>
      </c>
      <c r="P139" s="136">
        <v>-0.06</v>
      </c>
      <c r="Q139" s="136">
        <v>-56.48</v>
      </c>
      <c r="R139" s="136">
        <v>23.56</v>
      </c>
      <c r="S139" s="136">
        <v>58.27</v>
      </c>
      <c r="T139" s="136"/>
      <c r="U139" s="136"/>
      <c r="V139" s="136"/>
      <c r="W139" s="137"/>
      <c r="X139" s="136"/>
      <c r="Y139" s="2"/>
      <c r="Z139" s="2"/>
    </row>
    <row r="140" spans="1:26" ht="15.75" customHeight="1" thickTop="1" thickBot="1" x14ac:dyDescent="0.35">
      <c r="A140" s="130" t="s">
        <v>140</v>
      </c>
      <c r="B140" s="130">
        <v>139</v>
      </c>
      <c r="C140" s="133" t="s">
        <v>1122</v>
      </c>
      <c r="D140" s="133"/>
      <c r="E140" s="133">
        <v>1.79</v>
      </c>
      <c r="F140" s="140">
        <v>-0.56000000000000005</v>
      </c>
      <c r="G140" s="135">
        <v>9200</v>
      </c>
      <c r="H140" s="133">
        <v>16</v>
      </c>
      <c r="I140" s="135">
        <v>7201</v>
      </c>
      <c r="J140" s="133">
        <v>42.36</v>
      </c>
      <c r="K140" s="133">
        <v>2.06</v>
      </c>
      <c r="L140" s="133">
        <v>1.43</v>
      </c>
      <c r="M140" s="133">
        <v>0.06</v>
      </c>
      <c r="N140" s="133">
        <v>0.04</v>
      </c>
      <c r="O140" s="133">
        <v>4.8899999999999997</v>
      </c>
      <c r="P140" s="133">
        <v>4.6900000000000004</v>
      </c>
      <c r="Q140" s="133">
        <v>4.9000000000000004</v>
      </c>
      <c r="R140" s="133">
        <v>3.27</v>
      </c>
      <c r="S140" s="133">
        <v>15.12</v>
      </c>
      <c r="T140" s="133"/>
      <c r="U140" s="133"/>
      <c r="V140" s="133"/>
      <c r="W140" s="134"/>
      <c r="X140" s="133"/>
      <c r="Y140" s="2"/>
      <c r="Z140" s="2"/>
    </row>
    <row r="141" spans="1:26" ht="15.75" customHeight="1" thickTop="1" thickBot="1" x14ac:dyDescent="0.35">
      <c r="A141" s="131" t="s">
        <v>141</v>
      </c>
      <c r="B141" s="131">
        <v>140</v>
      </c>
      <c r="C141" s="136" t="s">
        <v>1123</v>
      </c>
      <c r="D141" s="136"/>
      <c r="E141" s="136">
        <v>1.26</v>
      </c>
      <c r="F141" s="139">
        <v>-0.79</v>
      </c>
      <c r="G141" s="136">
        <v>500</v>
      </c>
      <c r="H141" s="136">
        <v>1</v>
      </c>
      <c r="I141" s="138">
        <v>1295</v>
      </c>
      <c r="J141" s="136">
        <v>13.63</v>
      </c>
      <c r="K141" s="136">
        <v>0.62</v>
      </c>
      <c r="L141" s="136">
        <v>2.14</v>
      </c>
      <c r="M141" s="136"/>
      <c r="N141" s="136">
        <v>0.09</v>
      </c>
      <c r="O141" s="136">
        <v>1.95</v>
      </c>
      <c r="P141" s="136">
        <v>5.34</v>
      </c>
      <c r="Q141" s="136">
        <v>1.06</v>
      </c>
      <c r="R141" s="136">
        <v>3.17</v>
      </c>
      <c r="S141" s="136">
        <v>27.83</v>
      </c>
      <c r="T141" s="136"/>
      <c r="U141" s="136"/>
      <c r="V141" s="136"/>
      <c r="W141" s="137"/>
      <c r="X141" s="136"/>
      <c r="Y141" s="2"/>
      <c r="Z141" s="2"/>
    </row>
    <row r="142" spans="1:26" ht="15.75" customHeight="1" thickTop="1" thickBot="1" x14ac:dyDescent="0.35">
      <c r="A142" s="130" t="s">
        <v>142</v>
      </c>
      <c r="B142" s="130">
        <v>141</v>
      </c>
      <c r="C142" s="133" t="s">
        <v>1122</v>
      </c>
      <c r="D142" s="133"/>
      <c r="E142" s="133">
        <v>18.7</v>
      </c>
      <c r="F142" s="134">
        <v>0.54</v>
      </c>
      <c r="G142" s="135">
        <v>4117600</v>
      </c>
      <c r="H142" s="135">
        <v>76588</v>
      </c>
      <c r="I142" s="135">
        <v>11968</v>
      </c>
      <c r="J142" s="133">
        <v>23.72</v>
      </c>
      <c r="K142" s="133">
        <v>1.79</v>
      </c>
      <c r="L142" s="133">
        <v>0.65</v>
      </c>
      <c r="M142" s="133"/>
      <c r="N142" s="133">
        <v>0.78</v>
      </c>
      <c r="O142" s="133">
        <v>6.65</v>
      </c>
      <c r="P142" s="133">
        <v>7.78</v>
      </c>
      <c r="Q142" s="133">
        <v>2.97</v>
      </c>
      <c r="R142" s="133"/>
      <c r="S142" s="133">
        <v>53.1</v>
      </c>
      <c r="T142" s="133"/>
      <c r="U142" s="133"/>
      <c r="V142" s="133"/>
      <c r="W142" s="134"/>
      <c r="X142" s="133"/>
      <c r="Y142" s="2"/>
      <c r="Z142" s="2"/>
    </row>
    <row r="143" spans="1:26" ht="15.75" customHeight="1" thickTop="1" thickBot="1" x14ac:dyDescent="0.35">
      <c r="A143" s="131" t="s">
        <v>143</v>
      </c>
      <c r="B143" s="131">
        <v>142</v>
      </c>
      <c r="C143" s="136" t="s">
        <v>1122</v>
      </c>
      <c r="D143" s="136"/>
      <c r="E143" s="136">
        <v>1.22</v>
      </c>
      <c r="F143" s="136">
        <v>0</v>
      </c>
      <c r="G143" s="138">
        <v>1500</v>
      </c>
      <c r="H143" s="136">
        <v>2</v>
      </c>
      <c r="I143" s="136">
        <v>719</v>
      </c>
      <c r="J143" s="136">
        <v>17.39</v>
      </c>
      <c r="K143" s="136">
        <v>0.98</v>
      </c>
      <c r="L143" s="136">
        <v>0.61</v>
      </c>
      <c r="M143" s="136"/>
      <c r="N143" s="136">
        <v>7.0000000000000007E-2</v>
      </c>
      <c r="O143" s="136">
        <v>3.94</v>
      </c>
      <c r="P143" s="136">
        <v>5.74</v>
      </c>
      <c r="Q143" s="136">
        <v>5.62</v>
      </c>
      <c r="R143" s="136">
        <v>3.28</v>
      </c>
      <c r="S143" s="136">
        <v>49.82</v>
      </c>
      <c r="T143" s="136"/>
      <c r="U143" s="136"/>
      <c r="V143" s="136"/>
      <c r="W143" s="137"/>
      <c r="X143" s="136"/>
      <c r="Y143" s="2"/>
      <c r="Z143" s="2"/>
    </row>
    <row r="144" spans="1:26" ht="15.75" customHeight="1" thickTop="1" thickBot="1" x14ac:dyDescent="0.35">
      <c r="A144" s="130" t="s">
        <v>144</v>
      </c>
      <c r="B144" s="130">
        <v>143</v>
      </c>
      <c r="C144" s="133" t="s">
        <v>1122</v>
      </c>
      <c r="D144" s="133"/>
      <c r="E144" s="133">
        <v>41.5</v>
      </c>
      <c r="F144" s="140">
        <v>-2.35</v>
      </c>
      <c r="G144" s="135">
        <v>5798600</v>
      </c>
      <c r="H144" s="135">
        <v>242309</v>
      </c>
      <c r="I144" s="135">
        <v>49800</v>
      </c>
      <c r="J144" s="133">
        <v>39.61</v>
      </c>
      <c r="K144" s="133">
        <v>16.7</v>
      </c>
      <c r="L144" s="133">
        <v>2.23</v>
      </c>
      <c r="M144" s="133">
        <v>0.8</v>
      </c>
      <c r="N144" s="133">
        <v>1.03</v>
      </c>
      <c r="O144" s="133">
        <v>18.34</v>
      </c>
      <c r="P144" s="133">
        <v>43.76</v>
      </c>
      <c r="Q144" s="133">
        <v>3.52</v>
      </c>
      <c r="R144" s="133">
        <v>1.93</v>
      </c>
      <c r="S144" s="133">
        <v>46.42</v>
      </c>
      <c r="T144" s="133"/>
      <c r="U144" s="133"/>
      <c r="V144" s="133"/>
      <c r="W144" s="134"/>
      <c r="X144" s="133"/>
      <c r="Y144" s="2"/>
      <c r="Z144" s="2"/>
    </row>
    <row r="145" spans="1:26" ht="15.75" customHeight="1" thickTop="1" thickBot="1" x14ac:dyDescent="0.35">
      <c r="A145" s="131" t="s">
        <v>145</v>
      </c>
      <c r="B145" s="131">
        <v>144</v>
      </c>
      <c r="C145" s="136" t="s">
        <v>1122</v>
      </c>
      <c r="D145" s="136"/>
      <c r="E145" s="136">
        <v>2.1800000000000002</v>
      </c>
      <c r="F145" s="139">
        <v>-3.54</v>
      </c>
      <c r="G145" s="138">
        <v>162100</v>
      </c>
      <c r="H145" s="136">
        <v>357</v>
      </c>
      <c r="I145" s="136">
        <v>292</v>
      </c>
      <c r="J145" s="136"/>
      <c r="K145" s="136">
        <v>0.68</v>
      </c>
      <c r="L145" s="136">
        <v>0.2</v>
      </c>
      <c r="M145" s="136"/>
      <c r="N145" s="136">
        <v>0</v>
      </c>
      <c r="O145" s="136">
        <v>-1.41</v>
      </c>
      <c r="P145" s="136">
        <v>-4.08</v>
      </c>
      <c r="Q145" s="136">
        <v>-22.53</v>
      </c>
      <c r="R145" s="136">
        <v>4.59</v>
      </c>
      <c r="S145" s="136">
        <v>42.86</v>
      </c>
      <c r="T145" s="136"/>
      <c r="U145" s="136"/>
      <c r="V145" s="136"/>
      <c r="W145" s="137"/>
      <c r="X145" s="136"/>
      <c r="Y145" s="2"/>
      <c r="Z145" s="2"/>
    </row>
    <row r="146" spans="1:26" ht="15.75" customHeight="1" thickTop="1" thickBot="1" x14ac:dyDescent="0.35">
      <c r="A146" s="130" t="s">
        <v>146</v>
      </c>
      <c r="B146" s="130">
        <v>145</v>
      </c>
      <c r="C146" s="133" t="s">
        <v>1123</v>
      </c>
      <c r="D146" s="133"/>
      <c r="E146" s="133">
        <v>1.1200000000000001</v>
      </c>
      <c r="F146" s="140">
        <v>-0.88</v>
      </c>
      <c r="G146" s="135">
        <v>530400</v>
      </c>
      <c r="H146" s="133">
        <v>590</v>
      </c>
      <c r="I146" s="135">
        <v>6678</v>
      </c>
      <c r="J146" s="133">
        <v>35.44</v>
      </c>
      <c r="K146" s="133">
        <v>0.76</v>
      </c>
      <c r="L146" s="133">
        <v>0.32</v>
      </c>
      <c r="M146" s="133">
        <v>0.01</v>
      </c>
      <c r="N146" s="133">
        <v>0.03</v>
      </c>
      <c r="O146" s="133">
        <v>2.09</v>
      </c>
      <c r="P146" s="133">
        <v>2.14</v>
      </c>
      <c r="Q146" s="133">
        <v>3.31</v>
      </c>
      <c r="R146" s="133">
        <v>1.07</v>
      </c>
      <c r="S146" s="133">
        <v>6.8</v>
      </c>
      <c r="T146" s="133"/>
      <c r="U146" s="133"/>
      <c r="V146" s="133"/>
      <c r="W146" s="134"/>
      <c r="X146" s="133"/>
      <c r="Y146" s="2"/>
      <c r="Z146" s="2"/>
    </row>
    <row r="147" spans="1:26" ht="15.75" customHeight="1" thickTop="1" thickBot="1" x14ac:dyDescent="0.35">
      <c r="A147" s="131" t="s">
        <v>147</v>
      </c>
      <c r="B147" s="131">
        <v>146</v>
      </c>
      <c r="C147" s="136" t="s">
        <v>1122</v>
      </c>
      <c r="D147" s="136"/>
      <c r="E147" s="136">
        <v>59.25</v>
      </c>
      <c r="F147" s="139">
        <v>-1.66</v>
      </c>
      <c r="G147" s="138">
        <v>21858200</v>
      </c>
      <c r="H147" s="138">
        <v>1300852</v>
      </c>
      <c r="I147" s="138">
        <v>532249</v>
      </c>
      <c r="J147" s="136">
        <v>25.87</v>
      </c>
      <c r="K147" s="136">
        <v>6.07</v>
      </c>
      <c r="L147" s="136">
        <v>3.69</v>
      </c>
      <c r="M147" s="136"/>
      <c r="N147" s="136">
        <v>2.2599999999999998</v>
      </c>
      <c r="O147" s="136">
        <v>7.96</v>
      </c>
      <c r="P147" s="136">
        <v>23.92</v>
      </c>
      <c r="Q147" s="136">
        <v>3.12</v>
      </c>
      <c r="R147" s="136">
        <v>2.11</v>
      </c>
      <c r="S147" s="136">
        <v>56.65</v>
      </c>
      <c r="T147" s="136"/>
      <c r="U147" s="136"/>
      <c r="V147" s="136"/>
      <c r="W147" s="137"/>
      <c r="X147" s="136"/>
      <c r="Y147" s="2"/>
      <c r="Z147" s="2"/>
    </row>
    <row r="148" spans="1:26" ht="15.75" customHeight="1" thickTop="1" thickBot="1" x14ac:dyDescent="0.35">
      <c r="A148" s="130" t="s">
        <v>148</v>
      </c>
      <c r="B148" s="130">
        <v>147</v>
      </c>
      <c r="C148" s="133" t="s">
        <v>1122</v>
      </c>
      <c r="D148" s="133"/>
      <c r="E148" s="133">
        <v>26</v>
      </c>
      <c r="F148" s="140">
        <v>-1.89</v>
      </c>
      <c r="G148" s="135">
        <v>66754600</v>
      </c>
      <c r="H148" s="135">
        <v>1771239</v>
      </c>
      <c r="I148" s="135">
        <v>223892</v>
      </c>
      <c r="J148" s="133">
        <v>9.94</v>
      </c>
      <c r="K148" s="133">
        <v>1.2</v>
      </c>
      <c r="L148" s="133">
        <v>2.77</v>
      </c>
      <c r="M148" s="133">
        <v>0.4</v>
      </c>
      <c r="N148" s="133">
        <v>2.64</v>
      </c>
      <c r="O148" s="133">
        <v>7.91</v>
      </c>
      <c r="P148" s="133">
        <v>12.64</v>
      </c>
      <c r="Q148" s="133">
        <v>4.1900000000000004</v>
      </c>
      <c r="R148" s="133">
        <v>2.76</v>
      </c>
      <c r="S148" s="133">
        <v>45.65</v>
      </c>
      <c r="T148" s="133"/>
      <c r="U148" s="133"/>
      <c r="V148" s="133"/>
      <c r="W148" s="134"/>
      <c r="X148" s="133"/>
      <c r="Y148" s="2"/>
      <c r="Z148" s="2"/>
    </row>
    <row r="149" spans="1:26" ht="15.75" customHeight="1" thickTop="1" thickBot="1" x14ac:dyDescent="0.35">
      <c r="A149" s="131" t="s">
        <v>149</v>
      </c>
      <c r="B149" s="131">
        <v>148</v>
      </c>
      <c r="C149" s="136" t="s">
        <v>1123</v>
      </c>
      <c r="D149" s="136"/>
      <c r="E149" s="136">
        <v>3</v>
      </c>
      <c r="F149" s="139">
        <v>-5.0599999999999996</v>
      </c>
      <c r="G149" s="136">
        <v>100</v>
      </c>
      <c r="H149" s="136">
        <v>0</v>
      </c>
      <c r="I149" s="136">
        <v>120</v>
      </c>
      <c r="J149" s="136"/>
      <c r="K149" s="136">
        <v>0.22</v>
      </c>
      <c r="L149" s="136">
        <v>1.81</v>
      </c>
      <c r="M149" s="136"/>
      <c r="N149" s="136">
        <v>0</v>
      </c>
      <c r="O149" s="136">
        <v>-10.02</v>
      </c>
      <c r="P149" s="136">
        <v>-30.51</v>
      </c>
      <c r="Q149" s="136">
        <v>-0.94</v>
      </c>
      <c r="R149" s="136"/>
      <c r="S149" s="136">
        <v>40.67</v>
      </c>
      <c r="T149" s="136"/>
      <c r="U149" s="136"/>
      <c r="V149" s="136"/>
      <c r="W149" s="137"/>
      <c r="X149" s="136"/>
      <c r="Y149" s="2"/>
      <c r="Z149" s="2"/>
    </row>
    <row r="150" spans="1:26" ht="15.75" customHeight="1" thickTop="1" thickBot="1" x14ac:dyDescent="0.35">
      <c r="A150" s="130" t="s">
        <v>150</v>
      </c>
      <c r="B150" s="130">
        <v>149</v>
      </c>
      <c r="C150" s="133" t="s">
        <v>1122</v>
      </c>
      <c r="D150" s="133"/>
      <c r="E150" s="133">
        <v>1.26</v>
      </c>
      <c r="F150" s="140">
        <v>-1.56</v>
      </c>
      <c r="G150" s="135">
        <v>70000</v>
      </c>
      <c r="H150" s="133">
        <v>89</v>
      </c>
      <c r="I150" s="133">
        <v>797</v>
      </c>
      <c r="J150" s="141">
        <v>40128.910000000003</v>
      </c>
      <c r="K150" s="133">
        <v>0.44</v>
      </c>
      <c r="L150" s="133">
        <v>1.46</v>
      </c>
      <c r="M150" s="133"/>
      <c r="N150" s="133">
        <v>0</v>
      </c>
      <c r="O150" s="133">
        <v>1.61</v>
      </c>
      <c r="P150" s="133"/>
      <c r="Q150" s="133">
        <v>-0.61</v>
      </c>
      <c r="R150" s="133">
        <v>5.63</v>
      </c>
      <c r="S150" s="133">
        <v>50.51</v>
      </c>
      <c r="T150" s="133"/>
      <c r="U150" s="133"/>
      <c r="V150" s="133"/>
      <c r="W150" s="134"/>
      <c r="X150" s="133"/>
      <c r="Y150" s="2"/>
      <c r="Z150" s="2"/>
    </row>
    <row r="151" spans="1:26" ht="15.75" customHeight="1" thickTop="1" thickBot="1" x14ac:dyDescent="0.35">
      <c r="A151" s="131" t="s">
        <v>151</v>
      </c>
      <c r="B151" s="131">
        <v>150</v>
      </c>
      <c r="C151" s="136" t="s">
        <v>1122</v>
      </c>
      <c r="D151" s="136"/>
      <c r="E151" s="136">
        <v>1.17</v>
      </c>
      <c r="F151" s="139">
        <v>-0.85</v>
      </c>
      <c r="G151" s="138">
        <v>16000</v>
      </c>
      <c r="H151" s="136">
        <v>19</v>
      </c>
      <c r="I151" s="136">
        <v>515</v>
      </c>
      <c r="J151" s="136"/>
      <c r="K151" s="136">
        <v>0.55000000000000004</v>
      </c>
      <c r="L151" s="136">
        <v>1.45</v>
      </c>
      <c r="M151" s="136"/>
      <c r="N151" s="136">
        <v>0</v>
      </c>
      <c r="O151" s="136">
        <v>-1.64</v>
      </c>
      <c r="P151" s="136">
        <v>-8.76</v>
      </c>
      <c r="Q151" s="136">
        <v>3.14</v>
      </c>
      <c r="R151" s="136"/>
      <c r="S151" s="136">
        <v>28.98</v>
      </c>
      <c r="T151" s="136"/>
      <c r="U151" s="136"/>
      <c r="V151" s="136"/>
      <c r="W151" s="137"/>
      <c r="X151" s="136"/>
      <c r="Y151" s="2"/>
      <c r="Z151" s="2"/>
    </row>
    <row r="152" spans="1:26" ht="15.75" customHeight="1" thickTop="1" thickBot="1" x14ac:dyDescent="0.35">
      <c r="A152" s="130" t="s">
        <v>152</v>
      </c>
      <c r="B152" s="130">
        <v>151</v>
      </c>
      <c r="C152" s="133" t="s">
        <v>1122</v>
      </c>
      <c r="D152" s="133"/>
      <c r="E152" s="133">
        <v>42.75</v>
      </c>
      <c r="F152" s="140">
        <v>-4.47</v>
      </c>
      <c r="G152" s="135">
        <v>9181700</v>
      </c>
      <c r="H152" s="135">
        <v>392987</v>
      </c>
      <c r="I152" s="135">
        <v>191862</v>
      </c>
      <c r="J152" s="133">
        <v>16.260000000000002</v>
      </c>
      <c r="K152" s="133">
        <v>2.92</v>
      </c>
      <c r="L152" s="133">
        <v>2.25</v>
      </c>
      <c r="M152" s="133">
        <v>0.8</v>
      </c>
      <c r="N152" s="133">
        <v>2.57</v>
      </c>
      <c r="O152" s="133">
        <v>7.94</v>
      </c>
      <c r="P152" s="133">
        <v>17.72</v>
      </c>
      <c r="Q152" s="133">
        <v>29.26</v>
      </c>
      <c r="R152" s="133">
        <v>1.87</v>
      </c>
      <c r="S152" s="133">
        <v>62.76</v>
      </c>
      <c r="T152" s="133"/>
      <c r="U152" s="133"/>
      <c r="V152" s="133"/>
      <c r="W152" s="134"/>
      <c r="X152" s="133"/>
      <c r="Y152" s="2"/>
      <c r="Z152" s="2"/>
    </row>
    <row r="153" spans="1:26" ht="15.75" customHeight="1" thickTop="1" thickBot="1" x14ac:dyDescent="0.35">
      <c r="A153" s="131" t="s">
        <v>153</v>
      </c>
      <c r="B153" s="131">
        <v>152</v>
      </c>
      <c r="C153" s="136" t="s">
        <v>1123</v>
      </c>
      <c r="D153" s="136"/>
      <c r="E153" s="136">
        <v>2.36</v>
      </c>
      <c r="F153" s="137">
        <v>4.42</v>
      </c>
      <c r="G153" s="138">
        <v>325400</v>
      </c>
      <c r="H153" s="136">
        <v>769</v>
      </c>
      <c r="I153" s="136">
        <v>470</v>
      </c>
      <c r="J153" s="136">
        <v>12.11</v>
      </c>
      <c r="K153" s="136">
        <v>0.93</v>
      </c>
      <c r="L153" s="136">
        <v>0.11</v>
      </c>
      <c r="M153" s="136">
        <v>0.13</v>
      </c>
      <c r="N153" s="136">
        <v>0.2</v>
      </c>
      <c r="O153" s="136">
        <v>8.06</v>
      </c>
      <c r="P153" s="136">
        <v>7.44</v>
      </c>
      <c r="Q153" s="136">
        <v>2.88</v>
      </c>
      <c r="R153" s="136">
        <v>15.31</v>
      </c>
      <c r="S153" s="136">
        <v>18.21</v>
      </c>
      <c r="T153" s="136"/>
      <c r="U153" s="136"/>
      <c r="V153" s="136"/>
      <c r="W153" s="137"/>
      <c r="X153" s="136"/>
      <c r="Y153" s="2"/>
      <c r="Z153" s="2"/>
    </row>
    <row r="154" spans="1:26" ht="15.75" customHeight="1" thickTop="1" thickBot="1" x14ac:dyDescent="0.35">
      <c r="A154" s="130" t="s">
        <v>154</v>
      </c>
      <c r="B154" s="130">
        <v>153</v>
      </c>
      <c r="C154" s="133" t="s">
        <v>1122</v>
      </c>
      <c r="D154" s="133"/>
      <c r="E154" s="133">
        <v>0.84</v>
      </c>
      <c r="F154" s="133">
        <v>0</v>
      </c>
      <c r="G154" s="135">
        <v>282100</v>
      </c>
      <c r="H154" s="133">
        <v>235</v>
      </c>
      <c r="I154" s="133">
        <v>756</v>
      </c>
      <c r="J154" s="133"/>
      <c r="K154" s="133">
        <v>0.79</v>
      </c>
      <c r="L154" s="133">
        <v>0.33</v>
      </c>
      <c r="M154" s="133"/>
      <c r="N154" s="133">
        <v>0</v>
      </c>
      <c r="O154" s="133">
        <v>-0.94</v>
      </c>
      <c r="P154" s="133">
        <v>-1.0900000000000001</v>
      </c>
      <c r="Q154" s="133">
        <v>-3.25</v>
      </c>
      <c r="R154" s="133"/>
      <c r="S154" s="133">
        <v>45.87</v>
      </c>
      <c r="T154" s="133"/>
      <c r="U154" s="133"/>
      <c r="V154" s="133"/>
      <c r="W154" s="134"/>
      <c r="X154" s="133"/>
      <c r="Y154" s="2"/>
      <c r="Z154" s="2"/>
    </row>
    <row r="155" spans="1:26" ht="15.75" customHeight="1" thickTop="1" thickBot="1" x14ac:dyDescent="0.35">
      <c r="A155" s="131" t="s">
        <v>155</v>
      </c>
      <c r="B155" s="131">
        <v>154</v>
      </c>
      <c r="C155" s="136" t="s">
        <v>1123</v>
      </c>
      <c r="D155" s="136"/>
      <c r="E155" s="136">
        <v>2.4</v>
      </c>
      <c r="F155" s="139">
        <v>-4</v>
      </c>
      <c r="G155" s="138">
        <v>10730500</v>
      </c>
      <c r="H155" s="138">
        <v>26213</v>
      </c>
      <c r="I155" s="138">
        <v>1440</v>
      </c>
      <c r="J155" s="136">
        <v>20.68</v>
      </c>
      <c r="K155" s="136">
        <v>2.02</v>
      </c>
      <c r="L155" s="136">
        <v>0.92</v>
      </c>
      <c r="M155" s="136">
        <v>0.06</v>
      </c>
      <c r="N155" s="136">
        <v>0.11</v>
      </c>
      <c r="O155" s="136">
        <v>8.57</v>
      </c>
      <c r="P155" s="136">
        <v>13.47</v>
      </c>
      <c r="Q155" s="136">
        <v>0.93</v>
      </c>
      <c r="R155" s="136">
        <v>3.33</v>
      </c>
      <c r="S155" s="136">
        <v>31.8</v>
      </c>
      <c r="T155" s="136"/>
      <c r="U155" s="136"/>
      <c r="V155" s="136"/>
      <c r="W155" s="137"/>
      <c r="X155" s="136"/>
      <c r="Y155" s="2"/>
      <c r="Z155" s="2"/>
    </row>
    <row r="156" spans="1:26" ht="15.75" customHeight="1" thickTop="1" thickBot="1" x14ac:dyDescent="0.35">
      <c r="A156" s="130" t="s">
        <v>156</v>
      </c>
      <c r="B156" s="130">
        <v>155</v>
      </c>
      <c r="C156" s="133" t="s">
        <v>1122</v>
      </c>
      <c r="D156" s="133"/>
      <c r="E156" s="133">
        <v>1.75</v>
      </c>
      <c r="F156" s="140">
        <v>-2.23</v>
      </c>
      <c r="G156" s="135">
        <v>2248700</v>
      </c>
      <c r="H156" s="135">
        <v>3963</v>
      </c>
      <c r="I156" s="135">
        <v>1327</v>
      </c>
      <c r="J156" s="133">
        <v>11.45</v>
      </c>
      <c r="K156" s="133">
        <v>1.1499999999999999</v>
      </c>
      <c r="L156" s="133">
        <v>1.42</v>
      </c>
      <c r="M156" s="133"/>
      <c r="N156" s="133">
        <v>0.15</v>
      </c>
      <c r="O156" s="133">
        <v>6.14</v>
      </c>
      <c r="P156" s="133">
        <v>10.64</v>
      </c>
      <c r="Q156" s="133">
        <v>6.46</v>
      </c>
      <c r="R156" s="133"/>
      <c r="S156" s="133">
        <v>49.76</v>
      </c>
      <c r="T156" s="133"/>
      <c r="U156" s="133"/>
      <c r="V156" s="133"/>
      <c r="W156" s="134"/>
      <c r="X156" s="133"/>
      <c r="Y156" s="2"/>
      <c r="Z156" s="2"/>
    </row>
    <row r="157" spans="1:26" ht="15.75" customHeight="1" thickTop="1" thickBot="1" x14ac:dyDescent="0.35">
      <c r="A157" s="131" t="s">
        <v>157</v>
      </c>
      <c r="B157" s="131">
        <v>156</v>
      </c>
      <c r="C157" s="136" t="s">
        <v>1123</v>
      </c>
      <c r="D157" s="136"/>
      <c r="E157" s="136">
        <v>26.75</v>
      </c>
      <c r="F157" s="139">
        <v>-6.14</v>
      </c>
      <c r="G157" s="138">
        <v>15903300</v>
      </c>
      <c r="H157" s="138">
        <v>433897</v>
      </c>
      <c r="I157" s="138">
        <v>161329</v>
      </c>
      <c r="J157" s="136">
        <v>29.51</v>
      </c>
      <c r="K157" s="136">
        <v>2.83</v>
      </c>
      <c r="L157" s="136">
        <v>3.22</v>
      </c>
      <c r="M157" s="136"/>
      <c r="N157" s="136">
        <v>0.91</v>
      </c>
      <c r="O157" s="136">
        <v>2.97</v>
      </c>
      <c r="P157" s="136">
        <v>6.1</v>
      </c>
      <c r="Q157" s="136">
        <v>-1.93</v>
      </c>
      <c r="R157" s="136"/>
      <c r="S157" s="136">
        <v>52.51</v>
      </c>
      <c r="T157" s="136"/>
      <c r="U157" s="136"/>
      <c r="V157" s="136"/>
      <c r="W157" s="137"/>
      <c r="X157" s="136"/>
      <c r="Y157" s="2"/>
      <c r="Z157" s="2"/>
    </row>
    <row r="158" spans="1:26" ht="15.75" customHeight="1" thickTop="1" thickBot="1" x14ac:dyDescent="0.35">
      <c r="A158" s="130" t="s">
        <v>158</v>
      </c>
      <c r="B158" s="130">
        <v>157</v>
      </c>
      <c r="C158" s="133" t="s">
        <v>1122</v>
      </c>
      <c r="D158" s="133"/>
      <c r="E158" s="133">
        <v>0.47</v>
      </c>
      <c r="F158" s="140">
        <v>-4.08</v>
      </c>
      <c r="G158" s="135">
        <v>41900</v>
      </c>
      <c r="H158" s="133">
        <v>20</v>
      </c>
      <c r="I158" s="133">
        <v>235</v>
      </c>
      <c r="J158" s="133"/>
      <c r="K158" s="133">
        <v>0.62</v>
      </c>
      <c r="L158" s="133">
        <v>1.1299999999999999</v>
      </c>
      <c r="M158" s="133"/>
      <c r="N158" s="133">
        <v>0</v>
      </c>
      <c r="O158" s="133">
        <v>-11.02</v>
      </c>
      <c r="P158" s="133">
        <v>-21.49</v>
      </c>
      <c r="Q158" s="133">
        <v>-12.35</v>
      </c>
      <c r="R158" s="133">
        <v>2.5499999999999998</v>
      </c>
      <c r="S158" s="133">
        <v>25.96</v>
      </c>
      <c r="T158" s="133"/>
      <c r="U158" s="133"/>
      <c r="V158" s="133"/>
      <c r="W158" s="134"/>
      <c r="X158" s="133"/>
      <c r="Y158" s="2"/>
      <c r="Z158" s="2"/>
    </row>
    <row r="159" spans="1:26" ht="15.75" customHeight="1" thickTop="1" thickBot="1" x14ac:dyDescent="0.35">
      <c r="A159" s="131" t="s">
        <v>159</v>
      </c>
      <c r="B159" s="131">
        <v>158</v>
      </c>
      <c r="C159" s="136" t="s">
        <v>1123</v>
      </c>
      <c r="D159" s="136"/>
      <c r="E159" s="136">
        <v>48.75</v>
      </c>
      <c r="F159" s="139">
        <v>-2.0099999999999998</v>
      </c>
      <c r="G159" s="138">
        <v>5000</v>
      </c>
      <c r="H159" s="136">
        <v>244</v>
      </c>
      <c r="I159" s="138">
        <v>2535</v>
      </c>
      <c r="J159" s="136">
        <v>8.35</v>
      </c>
      <c r="K159" s="136">
        <v>0.73</v>
      </c>
      <c r="L159" s="136">
        <v>0.22</v>
      </c>
      <c r="M159" s="136">
        <v>0.65</v>
      </c>
      <c r="N159" s="136">
        <v>5.93</v>
      </c>
      <c r="O159" s="136">
        <v>8.56</v>
      </c>
      <c r="P159" s="136">
        <v>8.93</v>
      </c>
      <c r="Q159" s="136">
        <v>8.81</v>
      </c>
      <c r="R159" s="136">
        <v>8</v>
      </c>
      <c r="S159" s="136">
        <v>38.07</v>
      </c>
      <c r="T159" s="136"/>
      <c r="U159" s="136"/>
      <c r="V159" s="136"/>
      <c r="W159" s="137"/>
      <c r="X159" s="136"/>
      <c r="Y159" s="2"/>
      <c r="Z159" s="2"/>
    </row>
    <row r="160" spans="1:26" ht="15.75" customHeight="1" thickTop="1" thickBot="1" x14ac:dyDescent="0.35">
      <c r="A160" s="130" t="s">
        <v>160</v>
      </c>
      <c r="B160" s="130">
        <v>159</v>
      </c>
      <c r="C160" s="133" t="s">
        <v>1122</v>
      </c>
      <c r="D160" s="133"/>
      <c r="E160" s="133">
        <v>0.51</v>
      </c>
      <c r="F160" s="133">
        <v>0</v>
      </c>
      <c r="G160" s="135">
        <v>31800</v>
      </c>
      <c r="H160" s="133">
        <v>16</v>
      </c>
      <c r="I160" s="133">
        <v>253</v>
      </c>
      <c r="J160" s="133"/>
      <c r="K160" s="133">
        <v>0.54</v>
      </c>
      <c r="L160" s="133">
        <v>2.89</v>
      </c>
      <c r="M160" s="133"/>
      <c r="N160" s="133">
        <v>0</v>
      </c>
      <c r="O160" s="133">
        <v>-3.14</v>
      </c>
      <c r="P160" s="133">
        <v>-22.93</v>
      </c>
      <c r="Q160" s="133">
        <v>-0.65</v>
      </c>
      <c r="R160" s="133"/>
      <c r="S160" s="133">
        <v>16.28</v>
      </c>
      <c r="T160" s="133"/>
      <c r="U160" s="133"/>
      <c r="V160" s="133"/>
      <c r="W160" s="134"/>
      <c r="X160" s="133"/>
      <c r="Y160" s="2"/>
      <c r="Z160" s="2"/>
    </row>
    <row r="161" spans="1:26" ht="15.75" customHeight="1" thickTop="1" thickBot="1" x14ac:dyDescent="0.35">
      <c r="A161" s="131" t="s">
        <v>161</v>
      </c>
      <c r="B161" s="131">
        <v>160</v>
      </c>
      <c r="C161" s="136" t="s">
        <v>1122</v>
      </c>
      <c r="D161" s="136"/>
      <c r="E161" s="136">
        <v>70</v>
      </c>
      <c r="F161" s="136">
        <v>0</v>
      </c>
      <c r="G161" s="136">
        <v>0</v>
      </c>
      <c r="H161" s="136">
        <v>0</v>
      </c>
      <c r="I161" s="138">
        <v>1435</v>
      </c>
      <c r="J161" s="136">
        <v>38.200000000000003</v>
      </c>
      <c r="K161" s="136">
        <v>1.1200000000000001</v>
      </c>
      <c r="L161" s="136">
        <v>0.15</v>
      </c>
      <c r="M161" s="136">
        <v>1.6</v>
      </c>
      <c r="N161" s="136">
        <v>1.83</v>
      </c>
      <c r="O161" s="136">
        <v>3.18</v>
      </c>
      <c r="P161" s="136">
        <v>2.92</v>
      </c>
      <c r="Q161" s="136">
        <v>24.29</v>
      </c>
      <c r="R161" s="136">
        <v>2.23</v>
      </c>
      <c r="S161" s="136">
        <v>21.08</v>
      </c>
      <c r="T161" s="136"/>
      <c r="U161" s="136">
        <v>439</v>
      </c>
      <c r="V161" s="136">
        <v>436</v>
      </c>
      <c r="W161" s="139">
        <v>-5.26</v>
      </c>
      <c r="X161" s="136"/>
      <c r="Y161" s="2"/>
      <c r="Z161" s="2"/>
    </row>
    <row r="162" spans="1:26" ht="15.75" customHeight="1" thickTop="1" thickBot="1" x14ac:dyDescent="0.35">
      <c r="A162" s="130" t="s">
        <v>162</v>
      </c>
      <c r="B162" s="130">
        <v>161</v>
      </c>
      <c r="C162" s="133" t="s">
        <v>1122</v>
      </c>
      <c r="D162" s="133"/>
      <c r="E162" s="133">
        <v>1.45</v>
      </c>
      <c r="F162" s="140">
        <v>-5.23</v>
      </c>
      <c r="G162" s="135">
        <v>10428000</v>
      </c>
      <c r="H162" s="135">
        <v>15499</v>
      </c>
      <c r="I162" s="135">
        <v>1705</v>
      </c>
      <c r="J162" s="133">
        <v>13.47</v>
      </c>
      <c r="K162" s="133">
        <v>1.03</v>
      </c>
      <c r="L162" s="133">
        <v>0.93</v>
      </c>
      <c r="M162" s="133">
        <v>0.03</v>
      </c>
      <c r="N162" s="133">
        <v>0.11</v>
      </c>
      <c r="O162" s="133">
        <v>5.07</v>
      </c>
      <c r="P162" s="133">
        <v>7.87</v>
      </c>
      <c r="Q162" s="133">
        <v>3.13</v>
      </c>
      <c r="R162" s="133">
        <v>2.0699999999999998</v>
      </c>
      <c r="S162" s="133">
        <v>69.72</v>
      </c>
      <c r="T162" s="133"/>
      <c r="U162" s="133"/>
      <c r="V162" s="133"/>
      <c r="W162" s="134"/>
      <c r="X162" s="133"/>
      <c r="Y162" s="2"/>
      <c r="Z162" s="2"/>
    </row>
    <row r="163" spans="1:26" ht="15.75" customHeight="1" thickTop="1" thickBot="1" x14ac:dyDescent="0.35">
      <c r="A163" s="131" t="s">
        <v>163</v>
      </c>
      <c r="B163" s="131">
        <v>162</v>
      </c>
      <c r="C163" s="136" t="s">
        <v>1122</v>
      </c>
      <c r="D163" s="136"/>
      <c r="E163" s="136">
        <v>5.6</v>
      </c>
      <c r="F163" s="139">
        <v>-0.88</v>
      </c>
      <c r="G163" s="138">
        <v>21200</v>
      </c>
      <c r="H163" s="136">
        <v>119</v>
      </c>
      <c r="I163" s="138">
        <v>2228</v>
      </c>
      <c r="J163" s="136">
        <v>13.11</v>
      </c>
      <c r="K163" s="136">
        <v>0.52</v>
      </c>
      <c r="L163" s="136">
        <v>0.28999999999999998</v>
      </c>
      <c r="M163" s="136">
        <v>0.2</v>
      </c>
      <c r="N163" s="136">
        <v>0.43</v>
      </c>
      <c r="O163" s="136">
        <v>3.25</v>
      </c>
      <c r="P163" s="136">
        <v>4.0199999999999996</v>
      </c>
      <c r="Q163" s="136">
        <v>3.75</v>
      </c>
      <c r="R163" s="136">
        <v>3.57</v>
      </c>
      <c r="S163" s="136">
        <v>26.81</v>
      </c>
      <c r="T163" s="136"/>
      <c r="U163" s="136"/>
      <c r="V163" s="136"/>
      <c r="W163" s="137"/>
      <c r="X163" s="136"/>
      <c r="Y163" s="2"/>
      <c r="Z163" s="2"/>
    </row>
    <row r="164" spans="1:26" ht="15.75" customHeight="1" thickTop="1" thickBot="1" x14ac:dyDescent="0.35">
      <c r="A164" s="130" t="s">
        <v>164</v>
      </c>
      <c r="B164" s="130">
        <v>163</v>
      </c>
      <c r="C164" s="133" t="s">
        <v>1122</v>
      </c>
      <c r="D164" s="133"/>
      <c r="E164" s="133">
        <v>2.1800000000000002</v>
      </c>
      <c r="F164" s="140">
        <v>-9.92</v>
      </c>
      <c r="G164" s="135">
        <v>4897100</v>
      </c>
      <c r="H164" s="135">
        <v>11216</v>
      </c>
      <c r="I164" s="135">
        <v>1374</v>
      </c>
      <c r="J164" s="133">
        <v>26.05</v>
      </c>
      <c r="K164" s="133">
        <v>0.94</v>
      </c>
      <c r="L164" s="133">
        <v>1.38</v>
      </c>
      <c r="M164" s="133"/>
      <c r="N164" s="133">
        <v>0.08</v>
      </c>
      <c r="O164" s="133">
        <v>4.0999999999999996</v>
      </c>
      <c r="P164" s="133">
        <v>3.6</v>
      </c>
      <c r="Q164" s="133">
        <v>4.16</v>
      </c>
      <c r="R164" s="133"/>
      <c r="S164" s="133">
        <v>55.24</v>
      </c>
      <c r="T164" s="133"/>
      <c r="U164" s="133"/>
      <c r="V164" s="133"/>
      <c r="W164" s="134"/>
      <c r="X164" s="133"/>
      <c r="Y164" s="2"/>
      <c r="Z164" s="2"/>
    </row>
    <row r="165" spans="1:26" ht="15.75" customHeight="1" thickTop="1" thickBot="1" x14ac:dyDescent="0.35">
      <c r="A165" s="131" t="s">
        <v>165</v>
      </c>
      <c r="B165" s="131">
        <v>164</v>
      </c>
      <c r="C165" s="136" t="s">
        <v>1122</v>
      </c>
      <c r="D165" s="136"/>
      <c r="E165" s="136">
        <v>3.22</v>
      </c>
      <c r="F165" s="139">
        <v>-0.62</v>
      </c>
      <c r="G165" s="138">
        <v>108900</v>
      </c>
      <c r="H165" s="136">
        <v>352</v>
      </c>
      <c r="I165" s="136">
        <v>773</v>
      </c>
      <c r="J165" s="136"/>
      <c r="K165" s="136">
        <v>1.66</v>
      </c>
      <c r="L165" s="136">
        <v>1.48</v>
      </c>
      <c r="M165" s="136"/>
      <c r="N165" s="136">
        <v>0</v>
      </c>
      <c r="O165" s="136">
        <v>-2.3199999999999998</v>
      </c>
      <c r="P165" s="136">
        <v>-9.94</v>
      </c>
      <c r="Q165" s="136">
        <v>-8.1199999999999992</v>
      </c>
      <c r="R165" s="136"/>
      <c r="S165" s="136">
        <v>33.9</v>
      </c>
      <c r="T165" s="136"/>
      <c r="U165" s="136"/>
      <c r="V165" s="136"/>
      <c r="W165" s="137"/>
      <c r="X165" s="136"/>
      <c r="Y165" s="2"/>
      <c r="Z165" s="2"/>
    </row>
    <row r="166" spans="1:26" ht="15.75" customHeight="1" thickTop="1" thickBot="1" x14ac:dyDescent="0.35">
      <c r="A166" s="130" t="s">
        <v>166</v>
      </c>
      <c r="B166" s="130">
        <v>165</v>
      </c>
      <c r="C166" s="133" t="s">
        <v>1122</v>
      </c>
      <c r="D166" s="133"/>
      <c r="E166" s="133">
        <v>2.2799999999999998</v>
      </c>
      <c r="F166" s="140">
        <v>-1.72</v>
      </c>
      <c r="G166" s="135">
        <v>19274800</v>
      </c>
      <c r="H166" s="135">
        <v>44271</v>
      </c>
      <c r="I166" s="135">
        <v>18694</v>
      </c>
      <c r="J166" s="133">
        <v>14.98</v>
      </c>
      <c r="K166" s="133">
        <v>3.93</v>
      </c>
      <c r="L166" s="133">
        <v>0.81</v>
      </c>
      <c r="M166" s="133">
        <v>0.05</v>
      </c>
      <c r="N166" s="133">
        <v>0.15</v>
      </c>
      <c r="O166" s="133">
        <v>19.21</v>
      </c>
      <c r="P166" s="133">
        <v>26.97</v>
      </c>
      <c r="Q166" s="133">
        <v>17.68</v>
      </c>
      <c r="R166" s="133">
        <v>4.04</v>
      </c>
      <c r="S166" s="133">
        <v>45.28</v>
      </c>
      <c r="T166" s="133"/>
      <c r="U166" s="133"/>
      <c r="V166" s="133"/>
      <c r="W166" s="134"/>
      <c r="X166" s="133"/>
      <c r="Y166" s="2"/>
      <c r="Z166" s="2"/>
    </row>
    <row r="167" spans="1:26" ht="15.75" customHeight="1" thickTop="1" thickBot="1" x14ac:dyDescent="0.35">
      <c r="A167" s="131" t="s">
        <v>167</v>
      </c>
      <c r="B167" s="131">
        <v>166</v>
      </c>
      <c r="C167" s="136" t="s">
        <v>1122</v>
      </c>
      <c r="D167" s="136"/>
      <c r="E167" s="136">
        <v>0.35</v>
      </c>
      <c r="F167" s="139">
        <v>-2.78</v>
      </c>
      <c r="G167" s="138">
        <v>5102800</v>
      </c>
      <c r="H167" s="138">
        <v>1777</v>
      </c>
      <c r="I167" s="138">
        <v>1885</v>
      </c>
      <c r="J167" s="136">
        <v>18.87</v>
      </c>
      <c r="K167" s="136">
        <v>0.77</v>
      </c>
      <c r="L167" s="136">
        <v>0.16</v>
      </c>
      <c r="M167" s="136">
        <v>0.02</v>
      </c>
      <c r="N167" s="136">
        <v>0.02</v>
      </c>
      <c r="O167" s="136">
        <v>4.63</v>
      </c>
      <c r="P167" s="136">
        <v>4.1500000000000004</v>
      </c>
      <c r="Q167" s="136">
        <v>7</v>
      </c>
      <c r="R167" s="136">
        <v>4.29</v>
      </c>
      <c r="S167" s="136">
        <v>28.28</v>
      </c>
      <c r="T167" s="136"/>
      <c r="U167" s="136"/>
      <c r="V167" s="136"/>
      <c r="W167" s="137"/>
      <c r="X167" s="136"/>
      <c r="Y167" s="2"/>
      <c r="Z167" s="2"/>
    </row>
    <row r="168" spans="1:26" ht="15.75" customHeight="1" thickTop="1" thickBot="1" x14ac:dyDescent="0.35">
      <c r="A168" s="130" t="s">
        <v>168</v>
      </c>
      <c r="B168" s="130">
        <v>167</v>
      </c>
      <c r="C168" s="133" t="s">
        <v>1122</v>
      </c>
      <c r="D168" s="133"/>
      <c r="E168" s="133">
        <v>0.31</v>
      </c>
      <c r="F168" s="133">
        <v>0</v>
      </c>
      <c r="G168" s="133">
        <v>975</v>
      </c>
      <c r="H168" s="133">
        <v>30</v>
      </c>
      <c r="I168" s="133">
        <v>443</v>
      </c>
      <c r="J168" s="133"/>
      <c r="K168" s="133">
        <v>0.91</v>
      </c>
      <c r="L168" s="133">
        <v>0.12</v>
      </c>
      <c r="M168" s="133"/>
      <c r="N168" s="133">
        <v>0</v>
      </c>
      <c r="O168" s="133"/>
      <c r="P168" s="133"/>
      <c r="Q168" s="133"/>
      <c r="R168" s="133"/>
      <c r="S168" s="133"/>
      <c r="T168" s="133"/>
      <c r="U168" s="133"/>
      <c r="V168" s="133"/>
      <c r="W168" s="134"/>
      <c r="X168" s="133"/>
      <c r="Y168" s="2"/>
      <c r="Z168" s="2"/>
    </row>
    <row r="169" spans="1:26" ht="15.75" customHeight="1" thickTop="1" thickBot="1" x14ac:dyDescent="0.35">
      <c r="A169" s="131" t="s">
        <v>169</v>
      </c>
      <c r="B169" s="131">
        <v>168</v>
      </c>
      <c r="C169" s="136" t="s">
        <v>1122</v>
      </c>
      <c r="D169" s="136"/>
      <c r="E169" s="136">
        <v>15.1</v>
      </c>
      <c r="F169" s="139">
        <v>-1.95</v>
      </c>
      <c r="G169" s="138">
        <v>142600</v>
      </c>
      <c r="H169" s="138">
        <v>2161</v>
      </c>
      <c r="I169" s="138">
        <v>4800</v>
      </c>
      <c r="J169" s="136"/>
      <c r="K169" s="136">
        <v>1.01</v>
      </c>
      <c r="L169" s="136">
        <v>0.08</v>
      </c>
      <c r="M169" s="136">
        <v>0.36</v>
      </c>
      <c r="N169" s="136">
        <v>0</v>
      </c>
      <c r="O169" s="136">
        <v>-0.43</v>
      </c>
      <c r="P169" s="136">
        <v>-0.42</v>
      </c>
      <c r="Q169" s="136">
        <v>6.61</v>
      </c>
      <c r="R169" s="136">
        <v>0.83</v>
      </c>
      <c r="S169" s="136">
        <v>25.52</v>
      </c>
      <c r="T169" s="136"/>
      <c r="U169" s="136"/>
      <c r="V169" s="136"/>
      <c r="W169" s="137"/>
      <c r="X169" s="136"/>
      <c r="Y169" s="2"/>
      <c r="Z169" s="2"/>
    </row>
    <row r="170" spans="1:26" ht="15.75" customHeight="1" thickTop="1" thickBot="1" x14ac:dyDescent="0.35">
      <c r="A170" s="130" t="s">
        <v>170</v>
      </c>
      <c r="B170" s="130">
        <v>169</v>
      </c>
      <c r="C170" s="133" t="s">
        <v>1122</v>
      </c>
      <c r="D170" s="133"/>
      <c r="E170" s="133">
        <v>185</v>
      </c>
      <c r="F170" s="140">
        <v>-7.5</v>
      </c>
      <c r="G170" s="135">
        <v>6422600</v>
      </c>
      <c r="H170" s="135">
        <v>1229715</v>
      </c>
      <c r="I170" s="135">
        <v>230766</v>
      </c>
      <c r="J170" s="133">
        <v>59.49</v>
      </c>
      <c r="K170" s="133">
        <v>6.87</v>
      </c>
      <c r="L170" s="133">
        <v>0.48</v>
      </c>
      <c r="M170" s="133">
        <v>1.8</v>
      </c>
      <c r="N170" s="133">
        <v>3.11</v>
      </c>
      <c r="O170" s="133">
        <v>7.82</v>
      </c>
      <c r="P170" s="133">
        <v>11.7</v>
      </c>
      <c r="Q170" s="133">
        <v>10.41</v>
      </c>
      <c r="R170" s="133">
        <v>0.97</v>
      </c>
      <c r="S170" s="133">
        <v>22.35</v>
      </c>
      <c r="T170" s="133"/>
      <c r="U170" s="133"/>
      <c r="V170" s="133"/>
      <c r="W170" s="134"/>
      <c r="X170" s="133"/>
      <c r="Y170" s="2"/>
      <c r="Z170" s="2"/>
    </row>
    <row r="171" spans="1:26" ht="15.75" customHeight="1" thickTop="1" thickBot="1" x14ac:dyDescent="0.35">
      <c r="A171" s="131" t="s">
        <v>171</v>
      </c>
      <c r="B171" s="131">
        <v>170</v>
      </c>
      <c r="C171" s="136" t="s">
        <v>1122</v>
      </c>
      <c r="D171" s="136"/>
      <c r="E171" s="136">
        <v>2.8</v>
      </c>
      <c r="F171" s="139">
        <v>-0.71</v>
      </c>
      <c r="G171" s="138">
        <v>195100</v>
      </c>
      <c r="H171" s="136">
        <v>547</v>
      </c>
      <c r="I171" s="138">
        <v>2045</v>
      </c>
      <c r="J171" s="136"/>
      <c r="K171" s="136">
        <v>0.45</v>
      </c>
      <c r="L171" s="136">
        <v>0.65</v>
      </c>
      <c r="M171" s="136"/>
      <c r="N171" s="136">
        <v>0</v>
      </c>
      <c r="O171" s="136">
        <v>0.96</v>
      </c>
      <c r="P171" s="136">
        <v>-0.79</v>
      </c>
      <c r="Q171" s="136">
        <v>-0.73</v>
      </c>
      <c r="R171" s="136">
        <v>1.07</v>
      </c>
      <c r="S171" s="136">
        <v>66.83</v>
      </c>
      <c r="T171" s="136"/>
      <c r="U171" s="136"/>
      <c r="V171" s="136"/>
      <c r="W171" s="137"/>
      <c r="X171" s="136"/>
      <c r="Y171" s="2"/>
      <c r="Z171" s="2"/>
    </row>
    <row r="172" spans="1:26" ht="15.75" customHeight="1" thickTop="1" thickBot="1" x14ac:dyDescent="0.35">
      <c r="A172" s="130" t="s">
        <v>172</v>
      </c>
      <c r="B172" s="130">
        <v>171</v>
      </c>
      <c r="C172" s="133" t="s">
        <v>1122</v>
      </c>
      <c r="D172" s="133"/>
      <c r="E172" s="133">
        <v>0.14000000000000001</v>
      </c>
      <c r="F172" s="133">
        <v>0</v>
      </c>
      <c r="G172" s="135">
        <v>13826700</v>
      </c>
      <c r="H172" s="135">
        <v>1964</v>
      </c>
      <c r="I172" s="133">
        <v>75</v>
      </c>
      <c r="J172" s="133"/>
      <c r="K172" s="133">
        <v>0.88</v>
      </c>
      <c r="L172" s="133">
        <v>1.22</v>
      </c>
      <c r="M172" s="133"/>
      <c r="N172" s="133">
        <v>0</v>
      </c>
      <c r="O172" s="133">
        <v>-22.9</v>
      </c>
      <c r="P172" s="133">
        <v>-42.81</v>
      </c>
      <c r="Q172" s="133">
        <v>-22.53</v>
      </c>
      <c r="R172" s="133"/>
      <c r="S172" s="133">
        <v>59.9</v>
      </c>
      <c r="T172" s="133"/>
      <c r="U172" s="133"/>
      <c r="V172" s="133"/>
      <c r="W172" s="134"/>
      <c r="X172" s="133"/>
      <c r="Y172" s="2"/>
      <c r="Z172" s="2"/>
    </row>
    <row r="173" spans="1:26" ht="15.75" customHeight="1" thickTop="1" thickBot="1" x14ac:dyDescent="0.35">
      <c r="A173" s="131" t="s">
        <v>173</v>
      </c>
      <c r="B173" s="131">
        <v>172</v>
      </c>
      <c r="C173" s="136" t="s">
        <v>1122</v>
      </c>
      <c r="D173" s="136"/>
      <c r="E173" s="136">
        <v>9.0500000000000007</v>
      </c>
      <c r="F173" s="139">
        <v>-3.72</v>
      </c>
      <c r="G173" s="138">
        <v>3541400</v>
      </c>
      <c r="H173" s="138">
        <v>32439</v>
      </c>
      <c r="I173" s="138">
        <v>3711</v>
      </c>
      <c r="J173" s="136">
        <v>27.47</v>
      </c>
      <c r="K173" s="136">
        <v>3.07</v>
      </c>
      <c r="L173" s="136">
        <v>0.42</v>
      </c>
      <c r="M173" s="136"/>
      <c r="N173" s="136">
        <v>0.32</v>
      </c>
      <c r="O173" s="136">
        <v>8.0399999999999991</v>
      </c>
      <c r="P173" s="136">
        <v>10.93</v>
      </c>
      <c r="Q173" s="136">
        <v>13.32</v>
      </c>
      <c r="R173" s="136">
        <v>3.87</v>
      </c>
      <c r="S173" s="136">
        <v>39.130000000000003</v>
      </c>
      <c r="T173" s="136"/>
      <c r="U173" s="136"/>
      <c r="V173" s="136"/>
      <c r="W173" s="137"/>
      <c r="X173" s="136"/>
      <c r="Y173" s="2"/>
      <c r="Z173" s="2"/>
    </row>
    <row r="174" spans="1:26" ht="15.75" customHeight="1" thickTop="1" thickBot="1" x14ac:dyDescent="0.35">
      <c r="A174" s="130" t="s">
        <v>174</v>
      </c>
      <c r="B174" s="130">
        <v>173</v>
      </c>
      <c r="C174" s="133" t="s">
        <v>1123</v>
      </c>
      <c r="D174" s="133"/>
      <c r="E174" s="133">
        <v>14.7</v>
      </c>
      <c r="F174" s="140">
        <v>-2.65</v>
      </c>
      <c r="G174" s="135">
        <v>8492400</v>
      </c>
      <c r="H174" s="135">
        <v>126736</v>
      </c>
      <c r="I174" s="135">
        <v>31833</v>
      </c>
      <c r="J174" s="133">
        <v>51.12</v>
      </c>
      <c r="K174" s="133">
        <v>3.98</v>
      </c>
      <c r="L174" s="133">
        <v>1.79</v>
      </c>
      <c r="M174" s="133">
        <v>0.02</v>
      </c>
      <c r="N174" s="133">
        <v>0.28000000000000003</v>
      </c>
      <c r="O174" s="133">
        <v>5.35</v>
      </c>
      <c r="P174" s="133">
        <v>12.92</v>
      </c>
      <c r="Q174" s="133">
        <v>3.49</v>
      </c>
      <c r="R174" s="133">
        <v>0.11</v>
      </c>
      <c r="S174" s="133">
        <v>27.47</v>
      </c>
      <c r="T174" s="133"/>
      <c r="U174" s="133"/>
      <c r="V174" s="133"/>
      <c r="W174" s="134"/>
      <c r="X174" s="133"/>
      <c r="Y174" s="2"/>
      <c r="Z174" s="2"/>
    </row>
    <row r="175" spans="1:26" ht="15.75" customHeight="1" thickTop="1" thickBot="1" x14ac:dyDescent="0.35">
      <c r="A175" s="131" t="s">
        <v>175</v>
      </c>
      <c r="B175" s="131">
        <v>174</v>
      </c>
      <c r="C175" s="136" t="s">
        <v>1122</v>
      </c>
      <c r="D175" s="136"/>
      <c r="E175" s="136">
        <v>6.15</v>
      </c>
      <c r="F175" s="137">
        <v>0.82</v>
      </c>
      <c r="G175" s="138">
        <v>157700</v>
      </c>
      <c r="H175" s="136">
        <v>968</v>
      </c>
      <c r="I175" s="138">
        <v>5830</v>
      </c>
      <c r="J175" s="136">
        <v>8.94</v>
      </c>
      <c r="K175" s="136">
        <v>2.71</v>
      </c>
      <c r="L175" s="136">
        <v>0.8</v>
      </c>
      <c r="M175" s="136">
        <v>0.2</v>
      </c>
      <c r="N175" s="136">
        <v>0.68</v>
      </c>
      <c r="O175" s="136">
        <v>21.5</v>
      </c>
      <c r="P175" s="136">
        <v>27.78</v>
      </c>
      <c r="Q175" s="136">
        <v>14.32</v>
      </c>
      <c r="R175" s="136">
        <v>7.21</v>
      </c>
      <c r="S175" s="136">
        <v>36.89</v>
      </c>
      <c r="T175" s="136"/>
      <c r="U175" s="136"/>
      <c r="V175" s="136"/>
      <c r="W175" s="137"/>
      <c r="X175" s="136"/>
      <c r="Y175" s="2"/>
      <c r="Z175" s="2"/>
    </row>
    <row r="176" spans="1:26" ht="15.75" customHeight="1" thickTop="1" thickBot="1" x14ac:dyDescent="0.35">
      <c r="A176" s="130" t="s">
        <v>176</v>
      </c>
      <c r="B176" s="130">
        <v>175</v>
      </c>
      <c r="C176" s="133" t="s">
        <v>1122</v>
      </c>
      <c r="D176" s="133"/>
      <c r="E176" s="133">
        <v>33.25</v>
      </c>
      <c r="F176" s="133">
        <v>0</v>
      </c>
      <c r="G176" s="135">
        <v>5659500</v>
      </c>
      <c r="H176" s="135">
        <v>188683</v>
      </c>
      <c r="I176" s="135">
        <v>78730</v>
      </c>
      <c r="J176" s="133">
        <v>13.69</v>
      </c>
      <c r="K176" s="133">
        <v>3.17</v>
      </c>
      <c r="L176" s="133">
        <v>5.6</v>
      </c>
      <c r="M176" s="133"/>
      <c r="N176" s="133">
        <v>2.41</v>
      </c>
      <c r="O176" s="133">
        <v>6.5</v>
      </c>
      <c r="P176" s="133">
        <v>22.73</v>
      </c>
      <c r="Q176" s="133">
        <v>8.6300000000000008</v>
      </c>
      <c r="R176" s="133">
        <v>8.6300000000000008</v>
      </c>
      <c r="S176" s="133">
        <v>29.37</v>
      </c>
      <c r="T176" s="133"/>
      <c r="U176" s="133"/>
      <c r="V176" s="133"/>
      <c r="W176" s="134"/>
      <c r="X176" s="133"/>
      <c r="Y176" s="2"/>
      <c r="Z176" s="2"/>
    </row>
    <row r="177" spans="1:26" ht="15.75" customHeight="1" thickTop="1" thickBot="1" x14ac:dyDescent="0.35">
      <c r="A177" s="131" t="s">
        <v>177</v>
      </c>
      <c r="B177" s="131">
        <v>176</v>
      </c>
      <c r="C177" s="136" t="s">
        <v>1122</v>
      </c>
      <c r="D177" s="136"/>
      <c r="E177" s="136">
        <v>7</v>
      </c>
      <c r="F177" s="139">
        <v>-1.41</v>
      </c>
      <c r="G177" s="138">
        <v>53800</v>
      </c>
      <c r="H177" s="136">
        <v>377</v>
      </c>
      <c r="I177" s="138">
        <v>5950</v>
      </c>
      <c r="J177" s="136"/>
      <c r="K177" s="136">
        <v>1.49</v>
      </c>
      <c r="L177" s="136">
        <v>4.12</v>
      </c>
      <c r="M177" s="136"/>
      <c r="N177" s="136">
        <v>0</v>
      </c>
      <c r="O177" s="136">
        <v>2.37</v>
      </c>
      <c r="P177" s="136">
        <v>-4.4400000000000004</v>
      </c>
      <c r="Q177" s="136">
        <v>-32.520000000000003</v>
      </c>
      <c r="R177" s="136">
        <v>2.71</v>
      </c>
      <c r="S177" s="136">
        <v>26.72</v>
      </c>
      <c r="T177" s="136"/>
      <c r="U177" s="136"/>
      <c r="V177" s="136"/>
      <c r="W177" s="137"/>
      <c r="X177" s="136"/>
      <c r="Y177" s="2"/>
      <c r="Z177" s="2"/>
    </row>
    <row r="178" spans="1:26" ht="15.75" customHeight="1" thickTop="1" thickBot="1" x14ac:dyDescent="0.35">
      <c r="A178" s="130" t="s">
        <v>178</v>
      </c>
      <c r="B178" s="130">
        <v>177</v>
      </c>
      <c r="C178" s="133" t="s">
        <v>1123</v>
      </c>
      <c r="D178" s="133"/>
      <c r="E178" s="133">
        <v>25.25</v>
      </c>
      <c r="F178" s="140">
        <v>-14.41</v>
      </c>
      <c r="G178" s="133">
        <v>200</v>
      </c>
      <c r="H178" s="133">
        <v>5</v>
      </c>
      <c r="I178" s="133">
        <v>253</v>
      </c>
      <c r="J178" s="133">
        <v>48.61</v>
      </c>
      <c r="K178" s="133">
        <v>0.7</v>
      </c>
      <c r="L178" s="133">
        <v>0.27</v>
      </c>
      <c r="M178" s="133"/>
      <c r="N178" s="133">
        <v>0.52</v>
      </c>
      <c r="O178" s="133">
        <v>2.04</v>
      </c>
      <c r="P178" s="133">
        <v>1.45</v>
      </c>
      <c r="Q178" s="133">
        <v>-2.13</v>
      </c>
      <c r="R178" s="133">
        <v>0.85</v>
      </c>
      <c r="S178" s="133">
        <v>27.54</v>
      </c>
      <c r="T178" s="133"/>
      <c r="U178" s="133">
        <v>474</v>
      </c>
      <c r="V178" s="133">
        <v>472</v>
      </c>
      <c r="W178" s="140">
        <v>-3.8</v>
      </c>
      <c r="X178" s="133"/>
      <c r="Y178" s="2"/>
      <c r="Z178" s="2"/>
    </row>
    <row r="179" spans="1:26" ht="15.75" customHeight="1" thickTop="1" thickBot="1" x14ac:dyDescent="0.35">
      <c r="A179" s="131" t="s">
        <v>180</v>
      </c>
      <c r="B179" s="131">
        <v>178</v>
      </c>
      <c r="C179" s="136" t="s">
        <v>1124</v>
      </c>
      <c r="D179" s="136"/>
      <c r="E179" s="136">
        <v>0.31</v>
      </c>
      <c r="F179" s="139">
        <v>-3.13</v>
      </c>
      <c r="G179" s="138">
        <v>51300</v>
      </c>
      <c r="H179" s="136">
        <v>16</v>
      </c>
      <c r="I179" s="136">
        <v>443</v>
      </c>
      <c r="J179" s="136"/>
      <c r="K179" s="136">
        <v>0.94</v>
      </c>
      <c r="L179" s="136">
        <v>0.12</v>
      </c>
      <c r="M179" s="136"/>
      <c r="N179" s="136">
        <v>0</v>
      </c>
      <c r="O179" s="136">
        <v>-25.54</v>
      </c>
      <c r="P179" s="136">
        <v>-27.4</v>
      </c>
      <c r="Q179" s="136">
        <v>4.71</v>
      </c>
      <c r="R179" s="136"/>
      <c r="S179" s="136">
        <v>42.61</v>
      </c>
      <c r="T179" s="136"/>
      <c r="U179" s="136"/>
      <c r="V179" s="136"/>
      <c r="W179" s="137"/>
      <c r="X179" s="136"/>
      <c r="Y179" s="2"/>
      <c r="Z179" s="2"/>
    </row>
    <row r="180" spans="1:26" ht="15.75" customHeight="1" thickTop="1" thickBot="1" x14ac:dyDescent="0.35">
      <c r="A180" s="130" t="s">
        <v>181</v>
      </c>
      <c r="B180" s="130">
        <v>179</v>
      </c>
      <c r="C180" s="133" t="s">
        <v>1122</v>
      </c>
      <c r="D180" s="133"/>
      <c r="E180" s="133">
        <v>41.75</v>
      </c>
      <c r="F180" s="140">
        <v>-1.76</v>
      </c>
      <c r="G180" s="135">
        <v>5733100</v>
      </c>
      <c r="H180" s="135">
        <v>240936</v>
      </c>
      <c r="I180" s="135">
        <v>155728</v>
      </c>
      <c r="J180" s="133">
        <v>25.68</v>
      </c>
      <c r="K180" s="133">
        <v>6.09</v>
      </c>
      <c r="L180" s="133">
        <v>1.92</v>
      </c>
      <c r="M180" s="133">
        <v>0.3</v>
      </c>
      <c r="N180" s="133">
        <v>1.62</v>
      </c>
      <c r="O180" s="133">
        <v>10.85</v>
      </c>
      <c r="P180" s="133">
        <v>26.7</v>
      </c>
      <c r="Q180" s="133">
        <v>28.93</v>
      </c>
      <c r="R180" s="133">
        <v>0.72</v>
      </c>
      <c r="S180" s="133">
        <v>39.67</v>
      </c>
      <c r="T180" s="133"/>
      <c r="U180" s="133"/>
      <c r="V180" s="133"/>
      <c r="W180" s="134"/>
      <c r="X180" s="133"/>
      <c r="Y180" s="2"/>
      <c r="Z180" s="2"/>
    </row>
    <row r="181" spans="1:26" ht="15.75" customHeight="1" thickTop="1" thickBot="1" x14ac:dyDescent="0.35">
      <c r="A181" s="131" t="s">
        <v>182</v>
      </c>
      <c r="B181" s="131">
        <v>180</v>
      </c>
      <c r="C181" s="136" t="s">
        <v>1122</v>
      </c>
      <c r="D181" s="136"/>
      <c r="E181" s="136">
        <v>1.1599999999999999</v>
      </c>
      <c r="F181" s="139">
        <v>-1.69</v>
      </c>
      <c r="G181" s="138">
        <v>42000</v>
      </c>
      <c r="H181" s="136">
        <v>49</v>
      </c>
      <c r="I181" s="136">
        <v>657</v>
      </c>
      <c r="J181" s="136"/>
      <c r="K181" s="136">
        <v>0.57999999999999996</v>
      </c>
      <c r="L181" s="136">
        <v>0.21</v>
      </c>
      <c r="M181" s="136"/>
      <c r="N181" s="136">
        <v>0</v>
      </c>
      <c r="O181" s="136">
        <v>0.86</v>
      </c>
      <c r="P181" s="136">
        <v>-0.34</v>
      </c>
      <c r="Q181" s="136">
        <v>8.67</v>
      </c>
      <c r="R181" s="136"/>
      <c r="S181" s="136">
        <v>52.03</v>
      </c>
      <c r="T181" s="136"/>
      <c r="U181" s="136"/>
      <c r="V181" s="136"/>
      <c r="W181" s="137"/>
      <c r="X181" s="136"/>
      <c r="Y181" s="2"/>
      <c r="Z181" s="2"/>
    </row>
    <row r="182" spans="1:26" ht="15.75" customHeight="1" thickTop="1" thickBot="1" x14ac:dyDescent="0.35">
      <c r="A182" s="130" t="s">
        <v>183</v>
      </c>
      <c r="B182" s="130">
        <v>181</v>
      </c>
      <c r="C182" s="133" t="s">
        <v>1122</v>
      </c>
      <c r="D182" s="133"/>
      <c r="E182" s="133">
        <v>9.25</v>
      </c>
      <c r="F182" s="140">
        <v>-0.54</v>
      </c>
      <c r="G182" s="135">
        <v>622400</v>
      </c>
      <c r="H182" s="135">
        <v>5779</v>
      </c>
      <c r="I182" s="135">
        <v>15389</v>
      </c>
      <c r="J182" s="133">
        <v>17.18</v>
      </c>
      <c r="K182" s="133">
        <v>1.42</v>
      </c>
      <c r="L182" s="133">
        <v>1.05</v>
      </c>
      <c r="M182" s="133">
        <v>0.16</v>
      </c>
      <c r="N182" s="133">
        <v>0.54</v>
      </c>
      <c r="O182" s="133">
        <v>6.28</v>
      </c>
      <c r="P182" s="133">
        <v>8.32</v>
      </c>
      <c r="Q182" s="133">
        <v>21.32</v>
      </c>
      <c r="R182" s="133">
        <v>5.08</v>
      </c>
      <c r="S182" s="133">
        <v>41.03</v>
      </c>
      <c r="T182" s="133"/>
      <c r="U182" s="133"/>
      <c r="V182" s="133"/>
      <c r="W182" s="134"/>
      <c r="X182" s="133"/>
      <c r="Y182" s="2"/>
      <c r="Z182" s="2"/>
    </row>
    <row r="183" spans="1:26" ht="15.75" customHeight="1" thickTop="1" thickBot="1" x14ac:dyDescent="0.35">
      <c r="A183" s="131" t="s">
        <v>184</v>
      </c>
      <c r="B183" s="131">
        <v>182</v>
      </c>
      <c r="C183" s="136" t="s">
        <v>1122</v>
      </c>
      <c r="D183" s="136"/>
      <c r="E183" s="136">
        <v>1.35</v>
      </c>
      <c r="F183" s="137">
        <v>0.75</v>
      </c>
      <c r="G183" s="138">
        <v>9471000</v>
      </c>
      <c r="H183" s="138">
        <v>12863</v>
      </c>
      <c r="I183" s="138">
        <v>1295</v>
      </c>
      <c r="J183" s="136">
        <v>30.76</v>
      </c>
      <c r="K183" s="136">
        <v>1.06</v>
      </c>
      <c r="L183" s="136">
        <v>2.19</v>
      </c>
      <c r="M183" s="136"/>
      <c r="N183" s="136">
        <v>0.04</v>
      </c>
      <c r="O183" s="136">
        <v>4.32</v>
      </c>
      <c r="P183" s="136">
        <v>3.18</v>
      </c>
      <c r="Q183" s="136">
        <v>2.44</v>
      </c>
      <c r="R183" s="136">
        <v>1.24</v>
      </c>
      <c r="S183" s="136">
        <v>49.71</v>
      </c>
      <c r="T183" s="136"/>
      <c r="U183" s="136"/>
      <c r="V183" s="136"/>
      <c r="W183" s="137"/>
      <c r="X183" s="136"/>
      <c r="Y183" s="2"/>
      <c r="Z183" s="2"/>
    </row>
    <row r="184" spans="1:26" ht="15.75" customHeight="1" thickTop="1" thickBot="1" x14ac:dyDescent="0.35">
      <c r="A184" s="130" t="s">
        <v>185</v>
      </c>
      <c r="B184" s="130">
        <v>183</v>
      </c>
      <c r="C184" s="133" t="s">
        <v>1122</v>
      </c>
      <c r="D184" s="133"/>
      <c r="E184" s="133">
        <v>0.77</v>
      </c>
      <c r="F184" s="140">
        <v>-2.5299999999999998</v>
      </c>
      <c r="G184" s="135">
        <v>2194800</v>
      </c>
      <c r="H184" s="135">
        <v>1699</v>
      </c>
      <c r="I184" s="133">
        <v>854</v>
      </c>
      <c r="J184" s="133">
        <v>12.98</v>
      </c>
      <c r="K184" s="133">
        <v>0.51</v>
      </c>
      <c r="L184" s="133">
        <v>3.11</v>
      </c>
      <c r="M184" s="133"/>
      <c r="N184" s="133">
        <v>0.06</v>
      </c>
      <c r="O184" s="133">
        <v>1.1399999999999999</v>
      </c>
      <c r="P184" s="133">
        <v>3.75</v>
      </c>
      <c r="Q184" s="133">
        <v>0.17</v>
      </c>
      <c r="R184" s="133"/>
      <c r="S184" s="133">
        <v>47.81</v>
      </c>
      <c r="T184" s="133"/>
      <c r="U184" s="133"/>
      <c r="V184" s="133"/>
      <c r="W184" s="134"/>
      <c r="X184" s="133"/>
      <c r="Y184" s="2"/>
      <c r="Z184" s="2"/>
    </row>
    <row r="185" spans="1:26" ht="15.75" customHeight="1" thickTop="1" thickBot="1" x14ac:dyDescent="0.35">
      <c r="A185" s="131" t="s">
        <v>186</v>
      </c>
      <c r="B185" s="131">
        <v>184</v>
      </c>
      <c r="C185" s="136" t="s">
        <v>1122</v>
      </c>
      <c r="D185" s="136"/>
      <c r="E185" s="136">
        <v>0.74</v>
      </c>
      <c r="F185" s="137">
        <v>1.37</v>
      </c>
      <c r="G185" s="138">
        <v>20613000</v>
      </c>
      <c r="H185" s="138">
        <v>15160</v>
      </c>
      <c r="I185" s="138">
        <v>2057</v>
      </c>
      <c r="J185" s="136">
        <v>42.22</v>
      </c>
      <c r="K185" s="136">
        <v>1.38</v>
      </c>
      <c r="L185" s="136">
        <v>0.11</v>
      </c>
      <c r="M185" s="136"/>
      <c r="N185" s="136">
        <v>0.02</v>
      </c>
      <c r="O185" s="136">
        <v>3</v>
      </c>
      <c r="P185" s="136">
        <v>3.25</v>
      </c>
      <c r="Q185" s="136">
        <v>30.77</v>
      </c>
      <c r="R185" s="136"/>
      <c r="S185" s="136">
        <v>31.38</v>
      </c>
      <c r="T185" s="136"/>
      <c r="U185" s="136"/>
      <c r="V185" s="136"/>
      <c r="W185" s="137"/>
      <c r="X185" s="136"/>
      <c r="Y185" s="2"/>
      <c r="Z185" s="2"/>
    </row>
    <row r="186" spans="1:26" ht="15.75" customHeight="1" thickTop="1" thickBot="1" x14ac:dyDescent="0.35">
      <c r="A186" s="130" t="s">
        <v>187</v>
      </c>
      <c r="B186" s="130">
        <v>185</v>
      </c>
      <c r="C186" s="133" t="s">
        <v>1122</v>
      </c>
      <c r="D186" s="133" t="s">
        <v>15</v>
      </c>
      <c r="E186" s="133">
        <v>0.03</v>
      </c>
      <c r="F186" s="133">
        <v>0</v>
      </c>
      <c r="G186" s="135">
        <v>1799700</v>
      </c>
      <c r="H186" s="133">
        <v>54</v>
      </c>
      <c r="I186" s="133">
        <v>967</v>
      </c>
      <c r="J186" s="133"/>
      <c r="K186" s="133"/>
      <c r="L186" s="133">
        <v>-120.19</v>
      </c>
      <c r="M186" s="133"/>
      <c r="N186" s="133">
        <v>0</v>
      </c>
      <c r="O186" s="133">
        <v>-52.58</v>
      </c>
      <c r="P186" s="133">
        <v>-225.61</v>
      </c>
      <c r="Q186" s="133">
        <v>-48.61</v>
      </c>
      <c r="R186" s="133"/>
      <c r="S186" s="133">
        <v>51.38</v>
      </c>
      <c r="T186" s="133"/>
      <c r="U186" s="133"/>
      <c r="V186" s="133"/>
      <c r="W186" s="134"/>
      <c r="X186" s="133"/>
      <c r="Y186" s="2"/>
      <c r="Z186" s="2"/>
    </row>
    <row r="187" spans="1:26" ht="15.75" customHeight="1" thickTop="1" thickBot="1" x14ac:dyDescent="0.35">
      <c r="A187" s="131" t="s">
        <v>188</v>
      </c>
      <c r="B187" s="131">
        <v>186</v>
      </c>
      <c r="C187" s="136" t="s">
        <v>1122</v>
      </c>
      <c r="D187" s="136"/>
      <c r="E187" s="136">
        <v>180.5</v>
      </c>
      <c r="F187" s="139">
        <v>-2.7</v>
      </c>
      <c r="G187" s="138">
        <v>2806700</v>
      </c>
      <c r="H187" s="138">
        <v>510050</v>
      </c>
      <c r="I187" s="138">
        <v>95027</v>
      </c>
      <c r="J187" s="136">
        <v>9.48</v>
      </c>
      <c r="K187" s="136">
        <v>0.97</v>
      </c>
      <c r="L187" s="136">
        <v>1.19</v>
      </c>
      <c r="M187" s="136">
        <v>3</v>
      </c>
      <c r="N187" s="136">
        <v>19.04</v>
      </c>
      <c r="O187" s="136">
        <v>7.43</v>
      </c>
      <c r="P187" s="136">
        <v>10</v>
      </c>
      <c r="Q187" s="136">
        <v>20.350000000000001</v>
      </c>
      <c r="R187" s="136">
        <v>3.6</v>
      </c>
      <c r="S187" s="136">
        <v>50.01</v>
      </c>
      <c r="T187" s="136"/>
      <c r="U187" s="136"/>
      <c r="V187" s="136"/>
      <c r="W187" s="137"/>
      <c r="X187" s="136"/>
      <c r="Y187" s="2"/>
      <c r="Z187" s="2"/>
    </row>
    <row r="188" spans="1:26" ht="15.75" customHeight="1" thickTop="1" thickBot="1" x14ac:dyDescent="0.35">
      <c r="A188" s="130" t="s">
        <v>189</v>
      </c>
      <c r="B188" s="130">
        <v>187</v>
      </c>
      <c r="C188" s="133" t="s">
        <v>1122</v>
      </c>
      <c r="D188" s="133"/>
      <c r="E188" s="133">
        <v>4.3</v>
      </c>
      <c r="F188" s="140">
        <v>-0.46</v>
      </c>
      <c r="G188" s="135">
        <v>301200</v>
      </c>
      <c r="H188" s="135">
        <v>1293</v>
      </c>
      <c r="I188" s="135">
        <v>2580</v>
      </c>
      <c r="J188" s="133">
        <v>28.69</v>
      </c>
      <c r="K188" s="133">
        <v>3.2</v>
      </c>
      <c r="L188" s="133">
        <v>0.19</v>
      </c>
      <c r="M188" s="133">
        <v>0.21</v>
      </c>
      <c r="N188" s="133">
        <v>0.15</v>
      </c>
      <c r="O188" s="133">
        <v>11.09</v>
      </c>
      <c r="P188" s="133">
        <v>10.79</v>
      </c>
      <c r="Q188" s="133">
        <v>3.58</v>
      </c>
      <c r="R188" s="133">
        <v>4.93</v>
      </c>
      <c r="S188" s="133">
        <v>55.62</v>
      </c>
      <c r="T188" s="133"/>
      <c r="U188" s="133"/>
      <c r="V188" s="133"/>
      <c r="W188" s="134"/>
      <c r="X188" s="133"/>
      <c r="Y188" s="2"/>
      <c r="Z188" s="2"/>
    </row>
    <row r="189" spans="1:26" ht="15.75" customHeight="1" thickTop="1" thickBot="1" x14ac:dyDescent="0.35">
      <c r="A189" s="131" t="s">
        <v>190</v>
      </c>
      <c r="B189" s="131">
        <v>188</v>
      </c>
      <c r="C189" s="136" t="s">
        <v>1122</v>
      </c>
      <c r="D189" s="136"/>
      <c r="E189" s="136">
        <v>0.15</v>
      </c>
      <c r="F189" s="136">
        <v>0</v>
      </c>
      <c r="G189" s="138">
        <v>1432100</v>
      </c>
      <c r="H189" s="136">
        <v>210</v>
      </c>
      <c r="I189" s="138">
        <v>1265</v>
      </c>
      <c r="J189" s="136"/>
      <c r="K189" s="136">
        <v>0.63</v>
      </c>
      <c r="L189" s="136">
        <v>0.74</v>
      </c>
      <c r="M189" s="136"/>
      <c r="N189" s="136">
        <v>0</v>
      </c>
      <c r="O189" s="136">
        <v>-0.75</v>
      </c>
      <c r="P189" s="136">
        <v>-1.51</v>
      </c>
      <c r="Q189" s="136">
        <v>3.08</v>
      </c>
      <c r="R189" s="136"/>
      <c r="S189" s="136">
        <v>31.93</v>
      </c>
      <c r="T189" s="136"/>
      <c r="U189" s="136"/>
      <c r="V189" s="136"/>
      <c r="W189" s="137"/>
      <c r="X189" s="136"/>
      <c r="Y189" s="2"/>
      <c r="Z189" s="2"/>
    </row>
    <row r="190" spans="1:26" ht="15.75" customHeight="1" thickTop="1" thickBot="1" x14ac:dyDescent="0.35">
      <c r="A190" s="130" t="s">
        <v>191</v>
      </c>
      <c r="B190" s="130">
        <v>189</v>
      </c>
      <c r="C190" s="133" t="s">
        <v>1122</v>
      </c>
      <c r="D190" s="133"/>
      <c r="E190" s="133">
        <v>3.88</v>
      </c>
      <c r="F190" s="140">
        <v>-1.02</v>
      </c>
      <c r="G190" s="135">
        <v>1119300</v>
      </c>
      <c r="H190" s="135">
        <v>4341</v>
      </c>
      <c r="I190" s="135">
        <v>3576</v>
      </c>
      <c r="J190" s="133">
        <v>5.72</v>
      </c>
      <c r="K190" s="133">
        <v>1.22</v>
      </c>
      <c r="L190" s="133">
        <v>2.54</v>
      </c>
      <c r="M190" s="133">
        <v>0.2</v>
      </c>
      <c r="N190" s="133">
        <v>0.66</v>
      </c>
      <c r="O190" s="133">
        <v>10.73</v>
      </c>
      <c r="P190" s="133">
        <v>21.96</v>
      </c>
      <c r="Q190" s="133">
        <v>15.03</v>
      </c>
      <c r="R190" s="133">
        <v>5.15</v>
      </c>
      <c r="S190" s="133">
        <v>38.01</v>
      </c>
      <c r="T190" s="133"/>
      <c r="U190" s="133"/>
      <c r="V190" s="133"/>
      <c r="W190" s="134"/>
      <c r="X190" s="133"/>
      <c r="Y190" s="2"/>
      <c r="Z190" s="2"/>
    </row>
    <row r="191" spans="1:26" ht="15.75" customHeight="1" thickTop="1" thickBot="1" x14ac:dyDescent="0.35">
      <c r="A191" s="131" t="s">
        <v>192</v>
      </c>
      <c r="B191" s="131">
        <v>190</v>
      </c>
      <c r="C191" s="136" t="s">
        <v>1122</v>
      </c>
      <c r="D191" s="136"/>
      <c r="E191" s="136">
        <v>4.66</v>
      </c>
      <c r="F191" s="139">
        <v>-1.27</v>
      </c>
      <c r="G191" s="138">
        <v>1083500</v>
      </c>
      <c r="H191" s="138">
        <v>5090</v>
      </c>
      <c r="I191" s="138">
        <v>13048</v>
      </c>
      <c r="J191" s="136">
        <v>15.19</v>
      </c>
      <c r="K191" s="136">
        <v>1.26</v>
      </c>
      <c r="L191" s="136">
        <v>0.38</v>
      </c>
      <c r="M191" s="136">
        <v>0.12</v>
      </c>
      <c r="N191" s="136">
        <v>0.31</v>
      </c>
      <c r="O191" s="136">
        <v>6.79</v>
      </c>
      <c r="P191" s="136">
        <v>8.2799999999999994</v>
      </c>
      <c r="Q191" s="136">
        <v>3.82</v>
      </c>
      <c r="R191" s="136">
        <v>4.72</v>
      </c>
      <c r="S191" s="136">
        <v>25.9</v>
      </c>
      <c r="T191" s="136"/>
      <c r="U191" s="136"/>
      <c r="V191" s="136"/>
      <c r="W191" s="137"/>
      <c r="X191" s="136"/>
      <c r="Y191" s="2"/>
      <c r="Z191" s="2"/>
    </row>
    <row r="192" spans="1:26" ht="15.75" customHeight="1" thickTop="1" thickBot="1" x14ac:dyDescent="0.35">
      <c r="A192" s="130" t="s">
        <v>193</v>
      </c>
      <c r="B192" s="130">
        <v>191</v>
      </c>
      <c r="C192" s="133" t="s">
        <v>1122</v>
      </c>
      <c r="D192" s="133"/>
      <c r="E192" s="133">
        <v>2.6</v>
      </c>
      <c r="F192" s="140">
        <v>-7.8</v>
      </c>
      <c r="G192" s="135">
        <v>56030900</v>
      </c>
      <c r="H192" s="135">
        <v>149355</v>
      </c>
      <c r="I192" s="135">
        <v>6546</v>
      </c>
      <c r="J192" s="133"/>
      <c r="K192" s="133">
        <v>1.31</v>
      </c>
      <c r="L192" s="133">
        <v>3.35</v>
      </c>
      <c r="M192" s="133"/>
      <c r="N192" s="133">
        <v>0</v>
      </c>
      <c r="O192" s="133">
        <v>0.26</v>
      </c>
      <c r="P192" s="133">
        <v>-9.77</v>
      </c>
      <c r="Q192" s="133">
        <v>-56.02</v>
      </c>
      <c r="R192" s="133">
        <v>2.69</v>
      </c>
      <c r="S192" s="133">
        <v>62.27</v>
      </c>
      <c r="T192" s="133"/>
      <c r="U192" s="133"/>
      <c r="V192" s="133"/>
      <c r="W192" s="134"/>
      <c r="X192" s="133"/>
      <c r="Y192" s="2"/>
      <c r="Z192" s="2"/>
    </row>
    <row r="193" spans="1:26" ht="15.75" customHeight="1" thickTop="1" thickBot="1" x14ac:dyDescent="0.35">
      <c r="A193" s="131" t="s">
        <v>194</v>
      </c>
      <c r="B193" s="131">
        <v>192</v>
      </c>
      <c r="C193" s="136" t="s">
        <v>1122</v>
      </c>
      <c r="D193" s="136"/>
      <c r="E193" s="136">
        <v>6.2</v>
      </c>
      <c r="F193" s="139">
        <v>-2.36</v>
      </c>
      <c r="G193" s="138">
        <v>13534600</v>
      </c>
      <c r="H193" s="138">
        <v>85642</v>
      </c>
      <c r="I193" s="138">
        <v>21457</v>
      </c>
      <c r="J193" s="136"/>
      <c r="K193" s="136">
        <v>1.64</v>
      </c>
      <c r="L193" s="136">
        <v>3.57</v>
      </c>
      <c r="M193" s="136"/>
      <c r="N193" s="136">
        <v>0</v>
      </c>
      <c r="O193" s="136">
        <v>-24.35</v>
      </c>
      <c r="P193" s="136">
        <v>-61.84</v>
      </c>
      <c r="Q193" s="136">
        <v>-13.77</v>
      </c>
      <c r="R193" s="136"/>
      <c r="S193" s="136">
        <v>34.01</v>
      </c>
      <c r="T193" s="136"/>
      <c r="U193" s="136"/>
      <c r="V193" s="136"/>
      <c r="W193" s="137"/>
      <c r="X193" s="136"/>
      <c r="Y193" s="2"/>
      <c r="Z193" s="2"/>
    </row>
    <row r="194" spans="1:26" ht="15.75" customHeight="1" thickTop="1" thickBot="1" x14ac:dyDescent="0.35">
      <c r="A194" s="130" t="s">
        <v>195</v>
      </c>
      <c r="B194" s="130">
        <v>193</v>
      </c>
      <c r="C194" s="133" t="s">
        <v>1123</v>
      </c>
      <c r="D194" s="133"/>
      <c r="E194" s="133">
        <v>0.33</v>
      </c>
      <c r="F194" s="140">
        <v>-2.94</v>
      </c>
      <c r="G194" s="135">
        <v>1775300</v>
      </c>
      <c r="H194" s="133">
        <v>590</v>
      </c>
      <c r="I194" s="135">
        <v>1657</v>
      </c>
      <c r="J194" s="133">
        <v>27.77</v>
      </c>
      <c r="K194" s="133">
        <v>0.36</v>
      </c>
      <c r="L194" s="133">
        <v>0.74</v>
      </c>
      <c r="M194" s="133"/>
      <c r="N194" s="133">
        <v>0.01</v>
      </c>
      <c r="O194" s="133">
        <v>1.24</v>
      </c>
      <c r="P194" s="133">
        <v>1.29</v>
      </c>
      <c r="Q194" s="133">
        <v>3.85</v>
      </c>
      <c r="R194" s="133"/>
      <c r="S194" s="133">
        <v>39.65</v>
      </c>
      <c r="T194" s="133"/>
      <c r="U194" s="133"/>
      <c r="V194" s="133"/>
      <c r="W194" s="134"/>
      <c r="X194" s="133"/>
      <c r="Y194" s="2"/>
      <c r="Z194" s="2"/>
    </row>
    <row r="195" spans="1:26" ht="15.75" customHeight="1" thickTop="1" thickBot="1" x14ac:dyDescent="0.35">
      <c r="A195" s="131" t="s">
        <v>196</v>
      </c>
      <c r="B195" s="131">
        <v>194</v>
      </c>
      <c r="C195" s="136" t="s">
        <v>1123</v>
      </c>
      <c r="D195" s="136"/>
      <c r="E195" s="136">
        <v>1.98</v>
      </c>
      <c r="F195" s="139">
        <v>-1</v>
      </c>
      <c r="G195" s="138">
        <v>32007200</v>
      </c>
      <c r="H195" s="138">
        <v>64516</v>
      </c>
      <c r="I195" s="138">
        <v>4435</v>
      </c>
      <c r="J195" s="136">
        <v>42.94</v>
      </c>
      <c r="K195" s="136"/>
      <c r="L195" s="136">
        <v>1.71</v>
      </c>
      <c r="M195" s="136"/>
      <c r="N195" s="136">
        <v>0.05</v>
      </c>
      <c r="O195" s="136"/>
      <c r="P195" s="136"/>
      <c r="Q195" s="136"/>
      <c r="R195" s="136"/>
      <c r="S195" s="136">
        <v>29.46</v>
      </c>
      <c r="T195" s="136"/>
      <c r="U195" s="136"/>
      <c r="V195" s="136"/>
      <c r="W195" s="137"/>
      <c r="X195" s="136"/>
      <c r="Y195" s="2"/>
      <c r="Z195" s="2"/>
    </row>
    <row r="196" spans="1:26" ht="15.75" customHeight="1" thickTop="1" thickBot="1" x14ac:dyDescent="0.35">
      <c r="A196" s="130" t="s">
        <v>197</v>
      </c>
      <c r="B196" s="130">
        <v>195</v>
      </c>
      <c r="C196" s="133" t="s">
        <v>1122</v>
      </c>
      <c r="D196" s="133"/>
      <c r="E196" s="133">
        <v>0.95</v>
      </c>
      <c r="F196" s="140">
        <v>-2.06</v>
      </c>
      <c r="G196" s="135">
        <v>378300</v>
      </c>
      <c r="H196" s="133">
        <v>361</v>
      </c>
      <c r="I196" s="133">
        <v>532</v>
      </c>
      <c r="J196" s="133">
        <v>11.34</v>
      </c>
      <c r="K196" s="133">
        <v>0.62</v>
      </c>
      <c r="L196" s="133">
        <v>1.27</v>
      </c>
      <c r="M196" s="133"/>
      <c r="N196" s="133">
        <v>0.08</v>
      </c>
      <c r="O196" s="133">
        <v>4.96</v>
      </c>
      <c r="P196" s="133">
        <v>5.62</v>
      </c>
      <c r="Q196" s="133">
        <v>3.71</v>
      </c>
      <c r="R196" s="133"/>
      <c r="S196" s="133">
        <v>44.06</v>
      </c>
      <c r="T196" s="133"/>
      <c r="U196" s="133"/>
      <c r="V196" s="133"/>
      <c r="W196" s="134"/>
      <c r="X196" s="133"/>
      <c r="Y196" s="2"/>
      <c r="Z196" s="2"/>
    </row>
    <row r="197" spans="1:26" ht="15.75" customHeight="1" thickTop="1" thickBot="1" x14ac:dyDescent="0.35">
      <c r="A197" s="131" t="s">
        <v>198</v>
      </c>
      <c r="B197" s="131">
        <v>196</v>
      </c>
      <c r="C197" s="136" t="s">
        <v>1122</v>
      </c>
      <c r="D197" s="136"/>
      <c r="E197" s="136">
        <v>0.21</v>
      </c>
      <c r="F197" s="136">
        <v>0</v>
      </c>
      <c r="G197" s="138">
        <v>2054700</v>
      </c>
      <c r="H197" s="136">
        <v>432</v>
      </c>
      <c r="I197" s="136">
        <v>816</v>
      </c>
      <c r="J197" s="136">
        <v>40.51</v>
      </c>
      <c r="K197" s="136">
        <v>0.31</v>
      </c>
      <c r="L197" s="136">
        <v>2.94</v>
      </c>
      <c r="M197" s="136"/>
      <c r="N197" s="136">
        <v>0.01</v>
      </c>
      <c r="O197" s="136">
        <v>2.8</v>
      </c>
      <c r="P197" s="136">
        <v>0.77</v>
      </c>
      <c r="Q197" s="136">
        <v>11.95</v>
      </c>
      <c r="R197" s="136"/>
      <c r="S197" s="136">
        <v>68.8</v>
      </c>
      <c r="T197" s="136"/>
      <c r="U197" s="136"/>
      <c r="V197" s="136"/>
      <c r="W197" s="137"/>
      <c r="X197" s="136"/>
      <c r="Y197" s="2"/>
      <c r="Z197" s="2"/>
    </row>
    <row r="198" spans="1:26" ht="15.75" customHeight="1" thickTop="1" thickBot="1" x14ac:dyDescent="0.35">
      <c r="A198" s="130" t="s">
        <v>199</v>
      </c>
      <c r="B198" s="130">
        <v>197</v>
      </c>
      <c r="C198" s="133" t="s">
        <v>1123</v>
      </c>
      <c r="D198" s="133"/>
      <c r="E198" s="133">
        <v>19.399999999999999</v>
      </c>
      <c r="F198" s="133">
        <v>0</v>
      </c>
      <c r="G198" s="135">
        <v>5900</v>
      </c>
      <c r="H198" s="133">
        <v>113</v>
      </c>
      <c r="I198" s="133">
        <v>342</v>
      </c>
      <c r="J198" s="133">
        <v>16.21</v>
      </c>
      <c r="K198" s="133">
        <v>0.31</v>
      </c>
      <c r="L198" s="133">
        <v>0.41</v>
      </c>
      <c r="M198" s="133"/>
      <c r="N198" s="133">
        <v>1.17</v>
      </c>
      <c r="O198" s="133">
        <v>2.42</v>
      </c>
      <c r="P198" s="133">
        <v>1.96</v>
      </c>
      <c r="Q198" s="133">
        <v>3.9</v>
      </c>
      <c r="R198" s="133"/>
      <c r="S198" s="133">
        <v>27.09</v>
      </c>
      <c r="T198" s="133"/>
      <c r="U198" s="133"/>
      <c r="V198" s="133"/>
      <c r="W198" s="134"/>
      <c r="X198" s="133"/>
      <c r="Y198" s="2"/>
      <c r="Z198" s="2"/>
    </row>
    <row r="199" spans="1:26" ht="15.75" customHeight="1" thickTop="1" thickBot="1" x14ac:dyDescent="0.35">
      <c r="A199" s="131" t="s">
        <v>200</v>
      </c>
      <c r="B199" s="131">
        <v>198</v>
      </c>
      <c r="C199" s="136" t="s">
        <v>1123</v>
      </c>
      <c r="D199" s="136"/>
      <c r="E199" s="136">
        <v>0.5</v>
      </c>
      <c r="F199" s="137">
        <v>4.17</v>
      </c>
      <c r="G199" s="138">
        <v>124000</v>
      </c>
      <c r="H199" s="136">
        <v>61</v>
      </c>
      <c r="I199" s="136">
        <v>308</v>
      </c>
      <c r="J199" s="136"/>
      <c r="K199" s="136">
        <v>0.31</v>
      </c>
      <c r="L199" s="136">
        <v>0.11</v>
      </c>
      <c r="M199" s="136"/>
      <c r="N199" s="136">
        <v>0</v>
      </c>
      <c r="O199" s="136">
        <v>-5.88</v>
      </c>
      <c r="P199" s="136">
        <v>-6.78</v>
      </c>
      <c r="Q199" s="136">
        <v>-18.739999999999998</v>
      </c>
      <c r="R199" s="136"/>
      <c r="S199" s="136">
        <v>51.43</v>
      </c>
      <c r="T199" s="136"/>
      <c r="U199" s="136"/>
      <c r="V199" s="136"/>
      <c r="W199" s="137"/>
      <c r="X199" s="136"/>
      <c r="Y199" s="2"/>
      <c r="Z199" s="2"/>
    </row>
    <row r="200" spans="1:26" ht="15.75" customHeight="1" thickTop="1" thickBot="1" x14ac:dyDescent="0.35">
      <c r="A200" s="130" t="s">
        <v>201</v>
      </c>
      <c r="B200" s="130">
        <v>199</v>
      </c>
      <c r="C200" s="133" t="s">
        <v>1122</v>
      </c>
      <c r="D200" s="133"/>
      <c r="E200" s="133">
        <v>205</v>
      </c>
      <c r="F200" s="133">
        <v>0</v>
      </c>
      <c r="G200" s="133">
        <v>0</v>
      </c>
      <c r="H200" s="133">
        <v>0</v>
      </c>
      <c r="I200" s="135">
        <v>1613</v>
      </c>
      <c r="J200" s="133">
        <v>19.079999999999998</v>
      </c>
      <c r="K200" s="133">
        <v>1.31</v>
      </c>
      <c r="L200" s="133">
        <v>0.23</v>
      </c>
      <c r="M200" s="133"/>
      <c r="N200" s="133">
        <v>10.74</v>
      </c>
      <c r="O200" s="133">
        <v>6.45</v>
      </c>
      <c r="P200" s="133">
        <v>6.72</v>
      </c>
      <c r="Q200" s="133">
        <v>-2.0099999999999998</v>
      </c>
      <c r="R200" s="133">
        <v>4.76</v>
      </c>
      <c r="S200" s="133">
        <v>21.79</v>
      </c>
      <c r="T200" s="133"/>
      <c r="U200" s="133">
        <v>306</v>
      </c>
      <c r="V200" s="133">
        <v>301</v>
      </c>
      <c r="W200" s="140">
        <v>-21.44</v>
      </c>
      <c r="X200" s="133"/>
      <c r="Y200" s="2"/>
      <c r="Z200" s="2"/>
    </row>
    <row r="201" spans="1:26" ht="15.75" customHeight="1" thickTop="1" thickBot="1" x14ac:dyDescent="0.35">
      <c r="A201" s="131" t="s">
        <v>202</v>
      </c>
      <c r="B201" s="131">
        <v>200</v>
      </c>
      <c r="C201" s="136" t="s">
        <v>1122</v>
      </c>
      <c r="D201" s="136"/>
      <c r="E201" s="136">
        <v>1.03</v>
      </c>
      <c r="F201" s="137">
        <v>1.98</v>
      </c>
      <c r="G201" s="138">
        <v>774300</v>
      </c>
      <c r="H201" s="136">
        <v>784</v>
      </c>
      <c r="I201" s="136">
        <v>371</v>
      </c>
      <c r="J201" s="136">
        <v>227.07</v>
      </c>
      <c r="K201" s="136">
        <v>0.92</v>
      </c>
      <c r="L201" s="136">
        <v>0.19</v>
      </c>
      <c r="M201" s="136">
        <v>0.09</v>
      </c>
      <c r="N201" s="136">
        <v>0</v>
      </c>
      <c r="O201" s="136">
        <v>0.25</v>
      </c>
      <c r="P201" s="136">
        <v>0.39</v>
      </c>
      <c r="Q201" s="136">
        <v>-2.37</v>
      </c>
      <c r="R201" s="136">
        <v>8.74</v>
      </c>
      <c r="S201" s="136">
        <v>25.83</v>
      </c>
      <c r="T201" s="136"/>
      <c r="U201" s="136"/>
      <c r="V201" s="136"/>
      <c r="W201" s="137"/>
      <c r="X201" s="136"/>
      <c r="Y201" s="2"/>
      <c r="Z201" s="2"/>
    </row>
    <row r="202" spans="1:26" ht="15.75" customHeight="1" thickTop="1" thickBot="1" x14ac:dyDescent="0.35">
      <c r="A202" s="130" t="s">
        <v>203</v>
      </c>
      <c r="B202" s="130">
        <v>201</v>
      </c>
      <c r="C202" s="133" t="s">
        <v>1122</v>
      </c>
      <c r="D202" s="133"/>
      <c r="E202" s="133">
        <v>18.899999999999999</v>
      </c>
      <c r="F202" s="133">
        <v>0</v>
      </c>
      <c r="G202" s="133">
        <v>0</v>
      </c>
      <c r="H202" s="133">
        <v>0</v>
      </c>
      <c r="I202" s="133">
        <v>907</v>
      </c>
      <c r="J202" s="133">
        <v>19.309999999999999</v>
      </c>
      <c r="K202" s="133">
        <v>0.6</v>
      </c>
      <c r="L202" s="133">
        <v>0.8</v>
      </c>
      <c r="M202" s="133">
        <v>1.63</v>
      </c>
      <c r="N202" s="133">
        <v>0.98</v>
      </c>
      <c r="O202" s="133">
        <v>2.33</v>
      </c>
      <c r="P202" s="133">
        <v>3.06</v>
      </c>
      <c r="Q202" s="133">
        <v>-0.31</v>
      </c>
      <c r="R202" s="133">
        <v>8.69</v>
      </c>
      <c r="S202" s="133">
        <v>35.25</v>
      </c>
      <c r="T202" s="133"/>
      <c r="U202" s="133">
        <v>325</v>
      </c>
      <c r="V202" s="133">
        <v>327</v>
      </c>
      <c r="W202" s="142">
        <v>2.77</v>
      </c>
      <c r="X202" s="133"/>
      <c r="Y202" s="2"/>
      <c r="Z202" s="2"/>
    </row>
    <row r="203" spans="1:26" ht="15.75" customHeight="1" thickTop="1" thickBot="1" x14ac:dyDescent="0.35">
      <c r="A203" s="131" t="s">
        <v>204</v>
      </c>
      <c r="B203" s="131">
        <v>202</v>
      </c>
      <c r="C203" s="136" t="s">
        <v>1122</v>
      </c>
      <c r="D203" s="136"/>
      <c r="E203" s="136">
        <v>1.26</v>
      </c>
      <c r="F203" s="136">
        <v>0</v>
      </c>
      <c r="G203" s="138">
        <v>11496200</v>
      </c>
      <c r="H203" s="138">
        <v>14828</v>
      </c>
      <c r="I203" s="138">
        <v>1260</v>
      </c>
      <c r="J203" s="136">
        <v>298.95999999999998</v>
      </c>
      <c r="K203" s="136">
        <v>0.83</v>
      </c>
      <c r="L203" s="136">
        <v>0.24</v>
      </c>
      <c r="M203" s="136"/>
      <c r="N203" s="136">
        <v>0</v>
      </c>
      <c r="O203" s="136">
        <v>0.57999999999999996</v>
      </c>
      <c r="P203" s="136">
        <v>0.28000000000000003</v>
      </c>
      <c r="Q203" s="136">
        <v>-0.12</v>
      </c>
      <c r="R203" s="136">
        <v>0.28999999999999998</v>
      </c>
      <c r="S203" s="136">
        <v>32.82</v>
      </c>
      <c r="T203" s="136"/>
      <c r="U203" s="136"/>
      <c r="V203" s="136"/>
      <c r="W203" s="137"/>
      <c r="X203" s="136"/>
      <c r="Y203" s="2"/>
      <c r="Z203" s="2"/>
    </row>
    <row r="204" spans="1:26" ht="15.75" customHeight="1" thickTop="1" thickBot="1" x14ac:dyDescent="0.35">
      <c r="A204" s="130" t="s">
        <v>205</v>
      </c>
      <c r="B204" s="130">
        <v>203</v>
      </c>
      <c r="C204" s="133" t="s">
        <v>1122</v>
      </c>
      <c r="D204" s="133"/>
      <c r="E204" s="133">
        <v>2.8</v>
      </c>
      <c r="F204" s="134">
        <v>0.72</v>
      </c>
      <c r="G204" s="135">
        <v>124000</v>
      </c>
      <c r="H204" s="133">
        <v>347</v>
      </c>
      <c r="I204" s="133">
        <v>968</v>
      </c>
      <c r="J204" s="133"/>
      <c r="K204" s="133">
        <v>0.35</v>
      </c>
      <c r="L204" s="133">
        <v>0.57999999999999996</v>
      </c>
      <c r="M204" s="133">
        <v>0.15</v>
      </c>
      <c r="N204" s="133">
        <v>0</v>
      </c>
      <c r="O204" s="133">
        <v>0.39</v>
      </c>
      <c r="P204" s="133">
        <v>-0.17</v>
      </c>
      <c r="Q204" s="133">
        <v>21.23</v>
      </c>
      <c r="R204" s="133"/>
      <c r="S204" s="133">
        <v>46.28</v>
      </c>
      <c r="T204" s="133"/>
      <c r="U204" s="133"/>
      <c r="V204" s="133"/>
      <c r="W204" s="134"/>
      <c r="X204" s="133"/>
      <c r="Y204" s="2"/>
      <c r="Z204" s="2"/>
    </row>
    <row r="205" spans="1:26" ht="15.75" customHeight="1" thickTop="1" thickBot="1" x14ac:dyDescent="0.35">
      <c r="A205" s="131" t="s">
        <v>206</v>
      </c>
      <c r="B205" s="131">
        <v>204</v>
      </c>
      <c r="C205" s="136" t="s">
        <v>1123</v>
      </c>
      <c r="D205" s="136"/>
      <c r="E205" s="136">
        <v>5.7</v>
      </c>
      <c r="F205" s="139">
        <v>-3.39</v>
      </c>
      <c r="G205" s="138">
        <v>244100</v>
      </c>
      <c r="H205" s="138">
        <v>1404</v>
      </c>
      <c r="I205" s="138">
        <v>5472</v>
      </c>
      <c r="J205" s="136">
        <v>18.07</v>
      </c>
      <c r="K205" s="136">
        <v>4.92</v>
      </c>
      <c r="L205" s="136">
        <v>5.33</v>
      </c>
      <c r="M205" s="136">
        <v>0.12</v>
      </c>
      <c r="N205" s="136">
        <v>0.32</v>
      </c>
      <c r="O205" s="136">
        <v>9.27</v>
      </c>
      <c r="P205" s="136">
        <v>23.22</v>
      </c>
      <c r="Q205" s="136">
        <v>3.8</v>
      </c>
      <c r="R205" s="136">
        <v>7.42</v>
      </c>
      <c r="S205" s="136">
        <v>33.29</v>
      </c>
      <c r="T205" s="136"/>
      <c r="U205" s="136"/>
      <c r="V205" s="136"/>
      <c r="W205" s="137"/>
      <c r="X205" s="136"/>
      <c r="Y205" s="2"/>
      <c r="Z205" s="2"/>
    </row>
    <row r="206" spans="1:26" ht="15.75" customHeight="1" thickTop="1" thickBot="1" x14ac:dyDescent="0.35">
      <c r="A206" s="130" t="s">
        <v>207</v>
      </c>
      <c r="B206" s="130">
        <v>205</v>
      </c>
      <c r="C206" s="133" t="s">
        <v>1122</v>
      </c>
      <c r="D206" s="133"/>
      <c r="E206" s="133">
        <v>1.37</v>
      </c>
      <c r="F206" s="140">
        <v>-1.44</v>
      </c>
      <c r="G206" s="135">
        <v>351000</v>
      </c>
      <c r="H206" s="133">
        <v>489</v>
      </c>
      <c r="I206" s="135">
        <v>2073</v>
      </c>
      <c r="J206" s="133">
        <v>33.24</v>
      </c>
      <c r="K206" s="133">
        <v>1.35</v>
      </c>
      <c r="L206" s="133">
        <v>0.92</v>
      </c>
      <c r="M206" s="133"/>
      <c r="N206" s="133">
        <v>0.04</v>
      </c>
      <c r="O206" s="133">
        <v>4.07</v>
      </c>
      <c r="P206" s="133">
        <v>3.9</v>
      </c>
      <c r="Q206" s="133">
        <v>-4.18</v>
      </c>
      <c r="R206" s="133">
        <v>6.93</v>
      </c>
      <c r="S206" s="133">
        <v>22.18</v>
      </c>
      <c r="T206" s="133"/>
      <c r="U206" s="133"/>
      <c r="V206" s="133"/>
      <c r="W206" s="134"/>
      <c r="X206" s="133"/>
      <c r="Y206" s="2"/>
      <c r="Z206" s="2"/>
    </row>
    <row r="207" spans="1:26" ht="15.75" customHeight="1" thickTop="1" thickBot="1" x14ac:dyDescent="0.35">
      <c r="A207" s="131" t="s">
        <v>208</v>
      </c>
      <c r="B207" s="131">
        <v>206</v>
      </c>
      <c r="C207" s="136" t="s">
        <v>1122</v>
      </c>
      <c r="D207" s="136"/>
      <c r="E207" s="136">
        <v>10.3</v>
      </c>
      <c r="F207" s="139">
        <v>-1.9</v>
      </c>
      <c r="G207" s="138">
        <v>84100</v>
      </c>
      <c r="H207" s="136">
        <v>867</v>
      </c>
      <c r="I207" s="138">
        <v>23889</v>
      </c>
      <c r="J207" s="136">
        <v>10.63</v>
      </c>
      <c r="K207" s="136">
        <v>0.75</v>
      </c>
      <c r="L207" s="136">
        <v>2.46</v>
      </c>
      <c r="M207" s="136">
        <v>0.46</v>
      </c>
      <c r="N207" s="136">
        <v>0.98</v>
      </c>
      <c r="O207" s="136">
        <v>7.86</v>
      </c>
      <c r="P207" s="136">
        <v>8.4499999999999993</v>
      </c>
      <c r="Q207" s="136">
        <v>10.35</v>
      </c>
      <c r="R207" s="136">
        <v>3.88</v>
      </c>
      <c r="S207" s="136">
        <v>17.63</v>
      </c>
      <c r="T207" s="136"/>
      <c r="U207" s="136"/>
      <c r="V207" s="136"/>
      <c r="W207" s="137"/>
      <c r="X207" s="136"/>
      <c r="Y207" s="2"/>
      <c r="Z207" s="2"/>
    </row>
    <row r="208" spans="1:26" ht="15.75" customHeight="1" thickTop="1" thickBot="1" x14ac:dyDescent="0.35">
      <c r="A208" s="130" t="s">
        <v>209</v>
      </c>
      <c r="B208" s="130">
        <v>207</v>
      </c>
      <c r="C208" s="133" t="s">
        <v>1122</v>
      </c>
      <c r="D208" s="133"/>
      <c r="E208" s="133">
        <v>7.2</v>
      </c>
      <c r="F208" s="140">
        <v>-6.49</v>
      </c>
      <c r="G208" s="135">
        <v>3205300</v>
      </c>
      <c r="H208" s="135">
        <v>23887</v>
      </c>
      <c r="I208" s="135">
        <v>5760</v>
      </c>
      <c r="J208" s="133">
        <v>10.199999999999999</v>
      </c>
      <c r="K208" s="133">
        <v>4.67</v>
      </c>
      <c r="L208" s="133">
        <v>1.91</v>
      </c>
      <c r="M208" s="133">
        <v>0.3</v>
      </c>
      <c r="N208" s="133">
        <v>0.69</v>
      </c>
      <c r="O208" s="133">
        <v>17.54</v>
      </c>
      <c r="P208" s="133">
        <v>42.77</v>
      </c>
      <c r="Q208" s="133">
        <v>15.09</v>
      </c>
      <c r="R208" s="133">
        <v>9.4499999999999993</v>
      </c>
      <c r="S208" s="133">
        <v>35.020000000000003</v>
      </c>
      <c r="T208" s="133"/>
      <c r="U208" s="133"/>
      <c r="V208" s="133"/>
      <c r="W208" s="134"/>
      <c r="X208" s="133"/>
      <c r="Y208" s="2"/>
      <c r="Z208" s="2"/>
    </row>
    <row r="209" spans="1:26" ht="15.75" customHeight="1" thickTop="1" thickBot="1" x14ac:dyDescent="0.35">
      <c r="A209" s="131" t="s">
        <v>210</v>
      </c>
      <c r="B209" s="131">
        <v>208</v>
      </c>
      <c r="C209" s="136" t="s">
        <v>1122</v>
      </c>
      <c r="D209" s="136"/>
      <c r="E209" s="136">
        <v>1.48</v>
      </c>
      <c r="F209" s="139">
        <v>-1.99</v>
      </c>
      <c r="G209" s="138">
        <v>44300</v>
      </c>
      <c r="H209" s="136">
        <v>65</v>
      </c>
      <c r="I209" s="136">
        <v>860</v>
      </c>
      <c r="J209" s="136"/>
      <c r="K209" s="136">
        <v>0.36</v>
      </c>
      <c r="L209" s="136">
        <v>0.96</v>
      </c>
      <c r="M209" s="136"/>
      <c r="N209" s="136">
        <v>0</v>
      </c>
      <c r="O209" s="136">
        <v>-0.76</v>
      </c>
      <c r="P209" s="136">
        <v>-1.32</v>
      </c>
      <c r="Q209" s="136">
        <v>2.64</v>
      </c>
      <c r="R209" s="136"/>
      <c r="S209" s="136">
        <v>36.15</v>
      </c>
      <c r="T209" s="136"/>
      <c r="U209" s="136"/>
      <c r="V209" s="136"/>
      <c r="W209" s="137"/>
      <c r="X209" s="136"/>
      <c r="Y209" s="2"/>
      <c r="Z209" s="2"/>
    </row>
    <row r="210" spans="1:26" ht="15.75" customHeight="1" thickTop="1" thickBot="1" x14ac:dyDescent="0.35">
      <c r="A210" s="130" t="s">
        <v>211</v>
      </c>
      <c r="B210" s="130">
        <v>209</v>
      </c>
      <c r="C210" s="133" t="s">
        <v>1122</v>
      </c>
      <c r="D210" s="133"/>
      <c r="E210" s="133">
        <v>1.59</v>
      </c>
      <c r="F210" s="133">
        <v>0</v>
      </c>
      <c r="G210" s="135">
        <v>54800</v>
      </c>
      <c r="H210" s="133">
        <v>87</v>
      </c>
      <c r="I210" s="133">
        <v>954</v>
      </c>
      <c r="J210" s="133">
        <v>10.82</v>
      </c>
      <c r="K210" s="133">
        <v>1.33</v>
      </c>
      <c r="L210" s="133">
        <v>0.4</v>
      </c>
      <c r="M210" s="133">
        <v>0.02</v>
      </c>
      <c r="N210" s="133">
        <v>0.15</v>
      </c>
      <c r="O210" s="133">
        <v>11.4</v>
      </c>
      <c r="P210" s="133">
        <v>12.24</v>
      </c>
      <c r="Q210" s="133">
        <v>5.97</v>
      </c>
      <c r="R210" s="133">
        <v>10.06</v>
      </c>
      <c r="S210" s="133">
        <v>35.18</v>
      </c>
      <c r="T210" s="133"/>
      <c r="U210" s="133"/>
      <c r="V210" s="133"/>
      <c r="W210" s="134"/>
      <c r="X210" s="133"/>
      <c r="Y210" s="2"/>
      <c r="Z210" s="2"/>
    </row>
    <row r="211" spans="1:26" ht="15.75" customHeight="1" thickTop="1" thickBot="1" x14ac:dyDescent="0.35">
      <c r="A211" s="131" t="s">
        <v>212</v>
      </c>
      <c r="B211" s="131">
        <v>210</v>
      </c>
      <c r="C211" s="136" t="s">
        <v>1122</v>
      </c>
      <c r="D211" s="136"/>
      <c r="E211" s="136">
        <v>0.4</v>
      </c>
      <c r="F211" s="136">
        <v>0</v>
      </c>
      <c r="G211" s="138">
        <v>587000</v>
      </c>
      <c r="H211" s="136">
        <v>235</v>
      </c>
      <c r="I211" s="136">
        <v>226</v>
      </c>
      <c r="J211" s="136"/>
      <c r="K211" s="136">
        <v>0.62</v>
      </c>
      <c r="L211" s="136">
        <v>1.23</v>
      </c>
      <c r="M211" s="136"/>
      <c r="N211" s="136">
        <v>0</v>
      </c>
      <c r="O211" s="136">
        <v>-25.28</v>
      </c>
      <c r="P211" s="136">
        <v>-54</v>
      </c>
      <c r="Q211" s="136">
        <v>-12.24</v>
      </c>
      <c r="R211" s="136"/>
      <c r="S211" s="136">
        <v>74.05</v>
      </c>
      <c r="T211" s="136"/>
      <c r="U211" s="136"/>
      <c r="V211" s="136"/>
      <c r="W211" s="137"/>
      <c r="X211" s="136"/>
      <c r="Y211" s="2"/>
      <c r="Z211" s="2"/>
    </row>
    <row r="212" spans="1:26" ht="15.75" customHeight="1" thickTop="1" thickBot="1" x14ac:dyDescent="0.35">
      <c r="A212" s="130" t="s">
        <v>213</v>
      </c>
      <c r="B212" s="130">
        <v>211</v>
      </c>
      <c r="C212" s="133" t="s">
        <v>1122</v>
      </c>
      <c r="D212" s="133"/>
      <c r="E212" s="133">
        <v>0.43</v>
      </c>
      <c r="F212" s="133">
        <v>0</v>
      </c>
      <c r="G212" s="135">
        <v>50000</v>
      </c>
      <c r="H212" s="133">
        <v>22</v>
      </c>
      <c r="I212" s="133">
        <v>468</v>
      </c>
      <c r="J212" s="133">
        <v>28.27</v>
      </c>
      <c r="K212" s="133">
        <v>0.33</v>
      </c>
      <c r="L212" s="133">
        <v>0.95</v>
      </c>
      <c r="M212" s="133"/>
      <c r="N212" s="133">
        <v>0.02</v>
      </c>
      <c r="O212" s="133">
        <v>0.63</v>
      </c>
      <c r="P212" s="133">
        <v>1.18</v>
      </c>
      <c r="Q212" s="133">
        <v>0.02</v>
      </c>
      <c r="R212" s="133"/>
      <c r="S212" s="133">
        <v>58.69</v>
      </c>
      <c r="T212" s="133"/>
      <c r="U212" s="133">
        <v>401</v>
      </c>
      <c r="V212" s="133">
        <v>405</v>
      </c>
      <c r="W212" s="134">
        <v>0.18</v>
      </c>
      <c r="X212" s="133"/>
      <c r="Y212" s="2"/>
      <c r="Z212" s="2"/>
    </row>
    <row r="213" spans="1:26" ht="15.75" customHeight="1" thickTop="1" thickBot="1" x14ac:dyDescent="0.35">
      <c r="A213" s="131" t="s">
        <v>214</v>
      </c>
      <c r="B213" s="131">
        <v>212</v>
      </c>
      <c r="C213" s="136" t="s">
        <v>1122</v>
      </c>
      <c r="D213" s="136"/>
      <c r="E213" s="136">
        <v>5.25</v>
      </c>
      <c r="F213" s="136">
        <v>0</v>
      </c>
      <c r="G213" s="138">
        <v>155800</v>
      </c>
      <c r="H213" s="136">
        <v>818</v>
      </c>
      <c r="I213" s="138">
        <v>1050</v>
      </c>
      <c r="J213" s="136">
        <v>8.99</v>
      </c>
      <c r="K213" s="136">
        <v>2.1800000000000002</v>
      </c>
      <c r="L213" s="136">
        <v>1.73</v>
      </c>
      <c r="M213" s="136">
        <v>0.18</v>
      </c>
      <c r="N213" s="136">
        <v>0.57999999999999996</v>
      </c>
      <c r="O213" s="136">
        <v>11.8</v>
      </c>
      <c r="P213" s="136">
        <v>24.59</v>
      </c>
      <c r="Q213" s="136">
        <v>3.29</v>
      </c>
      <c r="R213" s="136">
        <v>9.52</v>
      </c>
      <c r="S213" s="136">
        <v>33.61</v>
      </c>
      <c r="T213" s="136"/>
      <c r="U213" s="136"/>
      <c r="V213" s="136"/>
      <c r="W213" s="137"/>
      <c r="X213" s="136"/>
      <c r="Y213" s="2"/>
      <c r="Z213" s="2"/>
    </row>
    <row r="214" spans="1:26" ht="15.75" customHeight="1" thickTop="1" thickBot="1" x14ac:dyDescent="0.35">
      <c r="A214" s="130" t="s">
        <v>215</v>
      </c>
      <c r="B214" s="130">
        <v>213</v>
      </c>
      <c r="C214" s="133" t="s">
        <v>1122</v>
      </c>
      <c r="D214" s="133"/>
      <c r="E214" s="133">
        <v>1.36</v>
      </c>
      <c r="F214" s="140">
        <v>-0.73</v>
      </c>
      <c r="G214" s="135">
        <v>316400</v>
      </c>
      <c r="H214" s="133">
        <v>431</v>
      </c>
      <c r="I214" s="133">
        <v>408</v>
      </c>
      <c r="J214" s="133">
        <v>15.34</v>
      </c>
      <c r="K214" s="133">
        <v>0.77</v>
      </c>
      <c r="L214" s="133">
        <v>3.75</v>
      </c>
      <c r="M214" s="133">
        <v>0.1</v>
      </c>
      <c r="N214" s="133">
        <v>0.09</v>
      </c>
      <c r="O214" s="133">
        <v>1.32</v>
      </c>
      <c r="P214" s="133">
        <v>4.8899999999999997</v>
      </c>
      <c r="Q214" s="133">
        <v>2.42</v>
      </c>
      <c r="R214" s="133">
        <v>12.5</v>
      </c>
      <c r="S214" s="133">
        <v>74.739999999999995</v>
      </c>
      <c r="T214" s="133"/>
      <c r="U214" s="133"/>
      <c r="V214" s="133"/>
      <c r="W214" s="134"/>
      <c r="X214" s="133"/>
      <c r="Y214" s="2"/>
      <c r="Z214" s="2"/>
    </row>
    <row r="215" spans="1:26" ht="15.75" customHeight="1" thickTop="1" thickBot="1" x14ac:dyDescent="0.35">
      <c r="A215" s="131" t="s">
        <v>216</v>
      </c>
      <c r="B215" s="131">
        <v>214</v>
      </c>
      <c r="C215" s="136" t="s">
        <v>1122</v>
      </c>
      <c r="D215" s="136"/>
      <c r="E215" s="136">
        <v>0.18</v>
      </c>
      <c r="F215" s="137">
        <v>5.88</v>
      </c>
      <c r="G215" s="138">
        <v>16066700</v>
      </c>
      <c r="H215" s="138">
        <v>2731</v>
      </c>
      <c r="I215" s="136">
        <v>972</v>
      </c>
      <c r="J215" s="136"/>
      <c r="K215" s="136">
        <v>0.25</v>
      </c>
      <c r="L215" s="136">
        <v>0.61</v>
      </c>
      <c r="M215" s="136"/>
      <c r="N215" s="136">
        <v>0</v>
      </c>
      <c r="O215" s="136">
        <v>-3.72</v>
      </c>
      <c r="P215" s="136">
        <v>-7.4</v>
      </c>
      <c r="Q215" s="136">
        <v>-12.01</v>
      </c>
      <c r="R215" s="136"/>
      <c r="S215" s="136">
        <v>82.96</v>
      </c>
      <c r="T215" s="136"/>
      <c r="U215" s="136"/>
      <c r="V215" s="136"/>
      <c r="W215" s="137"/>
      <c r="X215" s="136"/>
      <c r="Y215" s="2"/>
      <c r="Z215" s="2"/>
    </row>
    <row r="216" spans="1:26" ht="15.75" customHeight="1" thickTop="1" thickBot="1" x14ac:dyDescent="0.35">
      <c r="A216" s="130" t="s">
        <v>217</v>
      </c>
      <c r="B216" s="130">
        <v>215</v>
      </c>
      <c r="C216" s="133" t="s">
        <v>1123</v>
      </c>
      <c r="D216" s="133"/>
      <c r="E216" s="133">
        <v>0.48</v>
      </c>
      <c r="F216" s="140">
        <v>-4</v>
      </c>
      <c r="G216" s="135">
        <v>1080500</v>
      </c>
      <c r="H216" s="133">
        <v>528</v>
      </c>
      <c r="I216" s="133">
        <v>539</v>
      </c>
      <c r="J216" s="133"/>
      <c r="K216" s="133">
        <v>0.4</v>
      </c>
      <c r="L216" s="133">
        <v>0.17</v>
      </c>
      <c r="M216" s="133"/>
      <c r="N216" s="133">
        <v>0</v>
      </c>
      <c r="O216" s="133">
        <v>-2.4</v>
      </c>
      <c r="P216" s="133">
        <v>-3.24</v>
      </c>
      <c r="Q216" s="133">
        <v>-14.83</v>
      </c>
      <c r="R216" s="133"/>
      <c r="S216" s="133">
        <v>71.81</v>
      </c>
      <c r="T216" s="133"/>
      <c r="U216" s="133"/>
      <c r="V216" s="133"/>
      <c r="W216" s="134"/>
      <c r="X216" s="133"/>
      <c r="Y216" s="2"/>
      <c r="Z216" s="2"/>
    </row>
    <row r="217" spans="1:26" ht="15.75" customHeight="1" thickTop="1" thickBot="1" x14ac:dyDescent="0.35">
      <c r="A217" s="131" t="s">
        <v>218</v>
      </c>
      <c r="B217" s="131">
        <v>216</v>
      </c>
      <c r="C217" s="136" t="s">
        <v>1122</v>
      </c>
      <c r="D217" s="136"/>
      <c r="E217" s="136">
        <v>11.8</v>
      </c>
      <c r="F217" s="139">
        <v>-0.84</v>
      </c>
      <c r="G217" s="138">
        <v>1644400</v>
      </c>
      <c r="H217" s="138">
        <v>19422</v>
      </c>
      <c r="I217" s="138">
        <v>14795</v>
      </c>
      <c r="J217" s="136">
        <v>12.61</v>
      </c>
      <c r="K217" s="136">
        <v>1.07</v>
      </c>
      <c r="L217" s="136">
        <v>0.43</v>
      </c>
      <c r="M217" s="136">
        <v>0.2</v>
      </c>
      <c r="N217" s="136">
        <v>0.94</v>
      </c>
      <c r="O217" s="136">
        <v>7.99</v>
      </c>
      <c r="P217" s="136">
        <v>8.81</v>
      </c>
      <c r="Q217" s="136">
        <v>7.44</v>
      </c>
      <c r="R217" s="136">
        <v>1.69</v>
      </c>
      <c r="S217" s="136">
        <v>57.84</v>
      </c>
      <c r="T217" s="136"/>
      <c r="U217" s="136"/>
      <c r="V217" s="136"/>
      <c r="W217" s="137"/>
      <c r="X217" s="136"/>
      <c r="Y217" s="2"/>
      <c r="Z217" s="2"/>
    </row>
    <row r="218" spans="1:26" ht="15.75" customHeight="1" thickTop="1" thickBot="1" x14ac:dyDescent="0.35">
      <c r="A218" s="130" t="s">
        <v>219</v>
      </c>
      <c r="B218" s="130">
        <v>217</v>
      </c>
      <c r="C218" s="133" t="s">
        <v>1122</v>
      </c>
      <c r="D218" s="133"/>
      <c r="E218" s="133">
        <v>8.75</v>
      </c>
      <c r="F218" s="140">
        <v>-0.56999999999999995</v>
      </c>
      <c r="G218" s="135">
        <v>108200</v>
      </c>
      <c r="H218" s="133">
        <v>949</v>
      </c>
      <c r="I218" s="135">
        <v>8957</v>
      </c>
      <c r="J218" s="133"/>
      <c r="K218" s="133">
        <v>0.93</v>
      </c>
      <c r="L218" s="133">
        <v>0.34</v>
      </c>
      <c r="M218" s="133">
        <v>0.2</v>
      </c>
      <c r="N218" s="133">
        <v>0</v>
      </c>
      <c r="O218" s="133">
        <v>1.67</v>
      </c>
      <c r="P218" s="133">
        <v>-0.12</v>
      </c>
      <c r="Q218" s="133">
        <v>-1.1399999999999999</v>
      </c>
      <c r="R218" s="133">
        <v>4</v>
      </c>
      <c r="S218" s="133">
        <v>27.69</v>
      </c>
      <c r="T218" s="133"/>
      <c r="U218" s="133"/>
      <c r="V218" s="133"/>
      <c r="W218" s="134"/>
      <c r="X218" s="133"/>
      <c r="Y218" s="2"/>
      <c r="Z218" s="2"/>
    </row>
    <row r="219" spans="1:26" ht="15.75" customHeight="1" thickTop="1" thickBot="1" x14ac:dyDescent="0.35">
      <c r="A219" s="131" t="s">
        <v>220</v>
      </c>
      <c r="B219" s="131">
        <v>218</v>
      </c>
      <c r="C219" s="136" t="s">
        <v>1122</v>
      </c>
      <c r="D219" s="136"/>
      <c r="E219" s="136">
        <v>1.86</v>
      </c>
      <c r="F219" s="139">
        <v>-1.06</v>
      </c>
      <c r="G219" s="138">
        <v>216400</v>
      </c>
      <c r="H219" s="136">
        <v>403</v>
      </c>
      <c r="I219" s="136">
        <v>768</v>
      </c>
      <c r="J219" s="136">
        <v>7.62</v>
      </c>
      <c r="K219" s="136">
        <v>1.02</v>
      </c>
      <c r="L219" s="136">
        <v>0.28999999999999998</v>
      </c>
      <c r="M219" s="136"/>
      <c r="N219" s="136">
        <v>0.24</v>
      </c>
      <c r="O219" s="136">
        <v>11.82</v>
      </c>
      <c r="P219" s="136">
        <v>11.8</v>
      </c>
      <c r="Q219" s="136">
        <v>8.4499999999999993</v>
      </c>
      <c r="R219" s="136"/>
      <c r="S219" s="136">
        <v>40.54</v>
      </c>
      <c r="T219" s="136"/>
      <c r="U219" s="136"/>
      <c r="V219" s="136"/>
      <c r="W219" s="137"/>
      <c r="X219" s="136"/>
      <c r="Y219" s="2"/>
      <c r="Z219" s="2"/>
    </row>
    <row r="220" spans="1:26" ht="15.75" customHeight="1" thickTop="1" thickBot="1" x14ac:dyDescent="0.35">
      <c r="A220" s="130" t="s">
        <v>221</v>
      </c>
      <c r="B220" s="130">
        <v>219</v>
      </c>
      <c r="C220" s="133" t="s">
        <v>1122</v>
      </c>
      <c r="D220" s="133"/>
      <c r="E220" s="133">
        <v>0.09</v>
      </c>
      <c r="F220" s="133">
        <v>0</v>
      </c>
      <c r="G220" s="135">
        <v>172000</v>
      </c>
      <c r="H220" s="133">
        <v>14</v>
      </c>
      <c r="I220" s="135">
        <v>2294</v>
      </c>
      <c r="J220" s="133"/>
      <c r="K220" s="133">
        <v>0.18</v>
      </c>
      <c r="L220" s="133">
        <v>0.19</v>
      </c>
      <c r="M220" s="133"/>
      <c r="N220" s="133">
        <v>0</v>
      </c>
      <c r="O220" s="133">
        <v>-6.86</v>
      </c>
      <c r="P220" s="133">
        <v>-10.050000000000001</v>
      </c>
      <c r="Q220" s="133">
        <v>-9.1</v>
      </c>
      <c r="R220" s="133"/>
      <c r="S220" s="133">
        <v>30.91</v>
      </c>
      <c r="T220" s="133"/>
      <c r="U220" s="133"/>
      <c r="V220" s="133"/>
      <c r="W220" s="134"/>
      <c r="X220" s="133"/>
      <c r="Y220" s="2"/>
      <c r="Z220" s="2"/>
    </row>
    <row r="221" spans="1:26" ht="15.75" customHeight="1" thickTop="1" thickBot="1" x14ac:dyDescent="0.35">
      <c r="A221" s="131" t="s">
        <v>222</v>
      </c>
      <c r="B221" s="131">
        <v>220</v>
      </c>
      <c r="C221" s="136" t="s">
        <v>1122</v>
      </c>
      <c r="D221" s="136"/>
      <c r="E221" s="136">
        <v>2.76</v>
      </c>
      <c r="F221" s="139">
        <v>-2.13</v>
      </c>
      <c r="G221" s="138">
        <v>2724600</v>
      </c>
      <c r="H221" s="138">
        <v>7625</v>
      </c>
      <c r="I221" s="138">
        <v>4210</v>
      </c>
      <c r="J221" s="136"/>
      <c r="K221" s="136">
        <v>0.79</v>
      </c>
      <c r="L221" s="136">
        <v>1.27</v>
      </c>
      <c r="M221" s="136"/>
      <c r="N221" s="136">
        <v>0</v>
      </c>
      <c r="O221" s="136">
        <v>-0.87</v>
      </c>
      <c r="P221" s="136">
        <v>-3.57</v>
      </c>
      <c r="Q221" s="136">
        <v>-5.59</v>
      </c>
      <c r="R221" s="136"/>
      <c r="S221" s="136">
        <v>35.590000000000003</v>
      </c>
      <c r="T221" s="136"/>
      <c r="U221" s="136"/>
      <c r="V221" s="136"/>
      <c r="W221" s="137"/>
      <c r="X221" s="136"/>
      <c r="Y221" s="2"/>
      <c r="Z221" s="2"/>
    </row>
    <row r="222" spans="1:26" ht="15.75" customHeight="1" thickTop="1" thickBot="1" x14ac:dyDescent="0.35">
      <c r="A222" s="130" t="s">
        <v>223</v>
      </c>
      <c r="B222" s="130">
        <v>221</v>
      </c>
      <c r="C222" s="133" t="s">
        <v>1122</v>
      </c>
      <c r="D222" s="133"/>
      <c r="E222" s="133">
        <v>2.12</v>
      </c>
      <c r="F222" s="140">
        <v>-0.93</v>
      </c>
      <c r="G222" s="133">
        <v>900</v>
      </c>
      <c r="H222" s="133">
        <v>2</v>
      </c>
      <c r="I222" s="135">
        <v>13780</v>
      </c>
      <c r="J222" s="133">
        <v>9.98</v>
      </c>
      <c r="K222" s="133">
        <v>1.06</v>
      </c>
      <c r="L222" s="133">
        <v>1.1100000000000001</v>
      </c>
      <c r="M222" s="133"/>
      <c r="N222" s="133">
        <v>0.22</v>
      </c>
      <c r="O222" s="133">
        <v>7.4</v>
      </c>
      <c r="P222" s="133">
        <v>11.26</v>
      </c>
      <c r="Q222" s="133">
        <v>55.6</v>
      </c>
      <c r="R222" s="133"/>
      <c r="S222" s="133">
        <v>5.09</v>
      </c>
      <c r="T222" s="133"/>
      <c r="U222" s="133"/>
      <c r="V222" s="133"/>
      <c r="W222" s="134"/>
      <c r="X222" s="133"/>
      <c r="Y222" s="2"/>
      <c r="Z222" s="2"/>
    </row>
    <row r="223" spans="1:26" ht="15.75" customHeight="1" thickTop="1" thickBot="1" x14ac:dyDescent="0.35">
      <c r="A223" s="131" t="s">
        <v>224</v>
      </c>
      <c r="B223" s="131">
        <v>222</v>
      </c>
      <c r="C223" s="136" t="s">
        <v>1122</v>
      </c>
      <c r="D223" s="136"/>
      <c r="E223" s="136">
        <v>18.8</v>
      </c>
      <c r="F223" s="139">
        <v>-1.57</v>
      </c>
      <c r="G223" s="138">
        <v>13779500</v>
      </c>
      <c r="H223" s="138">
        <v>257682</v>
      </c>
      <c r="I223" s="138">
        <v>82750</v>
      </c>
      <c r="J223" s="136">
        <v>38.21</v>
      </c>
      <c r="K223" s="136">
        <v>5.0999999999999996</v>
      </c>
      <c r="L223" s="136">
        <v>1.1200000000000001</v>
      </c>
      <c r="M223" s="136">
        <v>0.21</v>
      </c>
      <c r="N223" s="136">
        <v>0.49</v>
      </c>
      <c r="O223" s="136">
        <v>8.9700000000000006</v>
      </c>
      <c r="P223" s="136">
        <v>13.87</v>
      </c>
      <c r="Q223" s="136">
        <v>8.0500000000000007</v>
      </c>
      <c r="R223" s="136">
        <v>1.04</v>
      </c>
      <c r="S223" s="136">
        <v>30.96</v>
      </c>
      <c r="T223" s="136"/>
      <c r="U223" s="136"/>
      <c r="V223" s="136"/>
      <c r="W223" s="137"/>
      <c r="X223" s="136"/>
      <c r="Y223" s="2"/>
      <c r="Z223" s="2"/>
    </row>
    <row r="224" spans="1:26" ht="15.75" customHeight="1" thickTop="1" thickBot="1" x14ac:dyDescent="0.35">
      <c r="A224" s="130" t="s">
        <v>225</v>
      </c>
      <c r="B224" s="130">
        <v>223</v>
      </c>
      <c r="C224" s="133" t="s">
        <v>1122</v>
      </c>
      <c r="D224" s="133"/>
      <c r="E224" s="133">
        <v>0.94</v>
      </c>
      <c r="F224" s="140">
        <v>-1.05</v>
      </c>
      <c r="G224" s="135">
        <v>2259300</v>
      </c>
      <c r="H224" s="135">
        <v>2130</v>
      </c>
      <c r="I224" s="135">
        <v>1785</v>
      </c>
      <c r="J224" s="133"/>
      <c r="K224" s="133">
        <v>1.67</v>
      </c>
      <c r="L224" s="133">
        <v>0.46</v>
      </c>
      <c r="M224" s="133"/>
      <c r="N224" s="133">
        <v>0</v>
      </c>
      <c r="O224" s="133">
        <v>-2.93</v>
      </c>
      <c r="P224" s="133">
        <v>-4.62</v>
      </c>
      <c r="Q224" s="133">
        <v>-2.21</v>
      </c>
      <c r="R224" s="133"/>
      <c r="S224" s="133">
        <v>58.16</v>
      </c>
      <c r="T224" s="133"/>
      <c r="U224" s="133"/>
      <c r="V224" s="133"/>
      <c r="W224" s="134"/>
      <c r="X224" s="133"/>
      <c r="Y224" s="2"/>
      <c r="Z224" s="2"/>
    </row>
    <row r="225" spans="1:26" ht="15.75" customHeight="1" thickTop="1" thickBot="1" x14ac:dyDescent="0.35">
      <c r="A225" s="131" t="s">
        <v>226</v>
      </c>
      <c r="B225" s="131">
        <v>224</v>
      </c>
      <c r="C225" s="136" t="s">
        <v>1123</v>
      </c>
      <c r="D225" s="136"/>
      <c r="E225" s="136">
        <v>6.55</v>
      </c>
      <c r="F225" s="139">
        <v>-9.66</v>
      </c>
      <c r="G225" s="138">
        <v>148000</v>
      </c>
      <c r="H225" s="136">
        <v>976</v>
      </c>
      <c r="I225" s="138">
        <v>15220</v>
      </c>
      <c r="J225" s="136">
        <v>8.69</v>
      </c>
      <c r="K225" s="136">
        <v>0.88</v>
      </c>
      <c r="L225" s="136">
        <v>1.82</v>
      </c>
      <c r="M225" s="136">
        <v>0.48</v>
      </c>
      <c r="N225" s="136">
        <v>0.75</v>
      </c>
      <c r="O225" s="136"/>
      <c r="P225" s="136"/>
      <c r="Q225" s="136"/>
      <c r="R225" s="136">
        <v>6.62</v>
      </c>
      <c r="S225" s="136"/>
      <c r="T225" s="136"/>
      <c r="U225" s="136"/>
      <c r="V225" s="136"/>
      <c r="W225" s="137">
        <v>0.22</v>
      </c>
      <c r="X225" s="136"/>
      <c r="Y225" s="2"/>
      <c r="Z225" s="2"/>
    </row>
    <row r="226" spans="1:26" ht="15.75" customHeight="1" thickTop="1" thickBot="1" x14ac:dyDescent="0.35">
      <c r="A226" s="130" t="s">
        <v>227</v>
      </c>
      <c r="B226" s="130">
        <v>225</v>
      </c>
      <c r="C226" s="133" t="s">
        <v>1122</v>
      </c>
      <c r="D226" s="133"/>
      <c r="E226" s="133">
        <v>1.32</v>
      </c>
      <c r="F226" s="140">
        <v>-5.71</v>
      </c>
      <c r="G226" s="135">
        <v>538300</v>
      </c>
      <c r="H226" s="133">
        <v>725</v>
      </c>
      <c r="I226" s="133">
        <v>792</v>
      </c>
      <c r="J226" s="133"/>
      <c r="K226" s="133">
        <v>1.33</v>
      </c>
      <c r="L226" s="133">
        <v>0.66</v>
      </c>
      <c r="M226" s="133"/>
      <c r="N226" s="133">
        <v>0</v>
      </c>
      <c r="O226" s="133">
        <v>-20.96</v>
      </c>
      <c r="P226" s="133">
        <v>-25.48</v>
      </c>
      <c r="Q226" s="133">
        <v>-236.78</v>
      </c>
      <c r="R226" s="133">
        <v>13.64</v>
      </c>
      <c r="S226" s="133">
        <v>40.15</v>
      </c>
      <c r="T226" s="133"/>
      <c r="U226" s="133"/>
      <c r="V226" s="133"/>
      <c r="W226" s="134"/>
      <c r="X226" s="133"/>
      <c r="Y226" s="2"/>
      <c r="Z226" s="2"/>
    </row>
    <row r="227" spans="1:26" ht="15.75" customHeight="1" thickTop="1" thickBot="1" x14ac:dyDescent="0.35">
      <c r="A227" s="131" t="s">
        <v>228</v>
      </c>
      <c r="B227" s="131">
        <v>226</v>
      </c>
      <c r="C227" s="136" t="s">
        <v>1122</v>
      </c>
      <c r="D227" s="136"/>
      <c r="E227" s="136">
        <v>56</v>
      </c>
      <c r="F227" s="139">
        <v>-3.45</v>
      </c>
      <c r="G227" s="138">
        <v>8737200</v>
      </c>
      <c r="H227" s="138">
        <v>494482</v>
      </c>
      <c r="I227" s="138">
        <v>157905</v>
      </c>
      <c r="J227" s="136">
        <v>28.9</v>
      </c>
      <c r="K227" s="136">
        <v>1.6</v>
      </c>
      <c r="L227" s="136">
        <v>1.41</v>
      </c>
      <c r="M227" s="136">
        <v>0.5</v>
      </c>
      <c r="N227" s="136">
        <v>1.96</v>
      </c>
      <c r="O227" s="136">
        <v>4.99</v>
      </c>
      <c r="P227" s="136">
        <v>8.6300000000000008</v>
      </c>
      <c r="Q227" s="136">
        <v>9.3800000000000008</v>
      </c>
      <c r="R227" s="136">
        <v>1.9</v>
      </c>
      <c r="S227" s="136">
        <v>24.74</v>
      </c>
      <c r="T227" s="136"/>
      <c r="U227" s="136"/>
      <c r="V227" s="136"/>
      <c r="W227" s="137"/>
      <c r="X227" s="136"/>
      <c r="Y227" s="2"/>
      <c r="Z227" s="2"/>
    </row>
    <row r="228" spans="1:26" ht="15.75" customHeight="1" thickTop="1" thickBot="1" x14ac:dyDescent="0.35">
      <c r="A228" s="130" t="s">
        <v>229</v>
      </c>
      <c r="B228" s="130">
        <v>227</v>
      </c>
      <c r="C228" s="133" t="s">
        <v>1122</v>
      </c>
      <c r="D228" s="133"/>
      <c r="E228" s="133">
        <v>9.4499999999999993</v>
      </c>
      <c r="F228" s="140">
        <v>-1.56</v>
      </c>
      <c r="G228" s="133">
        <v>600</v>
      </c>
      <c r="H228" s="133">
        <v>6</v>
      </c>
      <c r="I228" s="135">
        <v>7749</v>
      </c>
      <c r="J228" s="133">
        <v>29.36</v>
      </c>
      <c r="K228" s="133">
        <v>7.38</v>
      </c>
      <c r="L228" s="133">
        <v>2.61</v>
      </c>
      <c r="M228" s="133"/>
      <c r="N228" s="133">
        <v>0.32</v>
      </c>
      <c r="O228" s="133">
        <v>9.73</v>
      </c>
      <c r="P228" s="133">
        <v>24.57</v>
      </c>
      <c r="Q228" s="133">
        <v>2.13</v>
      </c>
      <c r="R228" s="133">
        <v>3.13</v>
      </c>
      <c r="S228" s="133">
        <v>20.57</v>
      </c>
      <c r="T228" s="133"/>
      <c r="U228" s="133">
        <v>372</v>
      </c>
      <c r="V228" s="133">
        <v>376</v>
      </c>
      <c r="W228" s="134">
        <v>0.06</v>
      </c>
      <c r="X228" s="133"/>
      <c r="Y228" s="2"/>
      <c r="Z228" s="2"/>
    </row>
    <row r="229" spans="1:26" ht="15.75" customHeight="1" thickTop="1" thickBot="1" x14ac:dyDescent="0.35">
      <c r="A229" s="131" t="s">
        <v>230</v>
      </c>
      <c r="B229" s="131">
        <v>228</v>
      </c>
      <c r="C229" s="136" t="s">
        <v>1122</v>
      </c>
      <c r="D229" s="136"/>
      <c r="E229" s="136">
        <v>0.52</v>
      </c>
      <c r="F229" s="136">
        <v>0</v>
      </c>
      <c r="G229" s="138">
        <v>495000</v>
      </c>
      <c r="H229" s="136">
        <v>253</v>
      </c>
      <c r="I229" s="138">
        <v>1880</v>
      </c>
      <c r="J229" s="136"/>
      <c r="K229" s="136">
        <v>0.52</v>
      </c>
      <c r="L229" s="136">
        <v>2.91</v>
      </c>
      <c r="M229" s="136"/>
      <c r="N229" s="136">
        <v>0</v>
      </c>
      <c r="O229" s="136">
        <v>-1.41</v>
      </c>
      <c r="P229" s="136">
        <v>-15.38</v>
      </c>
      <c r="Q229" s="136">
        <v>-73.510000000000005</v>
      </c>
      <c r="R229" s="136"/>
      <c r="S229" s="136">
        <v>36.35</v>
      </c>
      <c r="T229" s="136"/>
      <c r="U229" s="136"/>
      <c r="V229" s="136"/>
      <c r="W229" s="137"/>
      <c r="X229" s="136"/>
      <c r="Y229" s="2"/>
      <c r="Z229" s="2"/>
    </row>
    <row r="230" spans="1:26" ht="15.75" customHeight="1" thickTop="1" thickBot="1" x14ac:dyDescent="0.35">
      <c r="A230" s="130" t="s">
        <v>231</v>
      </c>
      <c r="B230" s="130">
        <v>229</v>
      </c>
      <c r="C230" s="133" t="s">
        <v>1122</v>
      </c>
      <c r="D230" s="133"/>
      <c r="E230" s="133">
        <v>1.03</v>
      </c>
      <c r="F230" s="140">
        <v>-2.83</v>
      </c>
      <c r="G230" s="135">
        <v>226400</v>
      </c>
      <c r="H230" s="133">
        <v>235</v>
      </c>
      <c r="I230" s="133">
        <v>843</v>
      </c>
      <c r="J230" s="133">
        <v>69.319999999999993</v>
      </c>
      <c r="K230" s="133">
        <v>1.1000000000000001</v>
      </c>
      <c r="L230" s="133">
        <v>0.39</v>
      </c>
      <c r="M230" s="133"/>
      <c r="N230" s="133">
        <v>0.01</v>
      </c>
      <c r="O230" s="133">
        <v>2.78</v>
      </c>
      <c r="P230" s="133">
        <v>1.59</v>
      </c>
      <c r="Q230" s="133">
        <v>4.57</v>
      </c>
      <c r="R230" s="133"/>
      <c r="S230" s="133">
        <v>48.66</v>
      </c>
      <c r="T230" s="133"/>
      <c r="U230" s="133"/>
      <c r="V230" s="133"/>
      <c r="W230" s="134"/>
      <c r="X230" s="133"/>
      <c r="Y230" s="2"/>
      <c r="Z230" s="2"/>
    </row>
    <row r="231" spans="1:26" ht="15.75" customHeight="1" thickTop="1" thickBot="1" x14ac:dyDescent="0.35">
      <c r="A231" s="131" t="s">
        <v>232</v>
      </c>
      <c r="B231" s="131">
        <v>230</v>
      </c>
      <c r="C231" s="136" t="s">
        <v>1123</v>
      </c>
      <c r="D231" s="136"/>
      <c r="E231" s="136">
        <v>1.31</v>
      </c>
      <c r="F231" s="136">
        <v>0</v>
      </c>
      <c r="G231" s="138">
        <v>1250000</v>
      </c>
      <c r="H231" s="138">
        <v>1644</v>
      </c>
      <c r="I231" s="136">
        <v>328</v>
      </c>
      <c r="J231" s="136">
        <v>76.23</v>
      </c>
      <c r="K231" s="136">
        <v>1.4</v>
      </c>
      <c r="L231" s="136">
        <v>0.17</v>
      </c>
      <c r="M231" s="136"/>
      <c r="N231" s="136">
        <v>0.02</v>
      </c>
      <c r="O231" s="136">
        <v>2.27</v>
      </c>
      <c r="P231" s="136">
        <v>1.81</v>
      </c>
      <c r="Q231" s="136">
        <v>2.0299999999999998</v>
      </c>
      <c r="R231" s="136">
        <v>2.75</v>
      </c>
      <c r="S231" s="136">
        <v>36</v>
      </c>
      <c r="T231" s="136"/>
      <c r="U231" s="136"/>
      <c r="V231" s="136"/>
      <c r="W231" s="137"/>
      <c r="X231" s="136"/>
      <c r="Y231" s="2"/>
      <c r="Z231" s="2"/>
    </row>
    <row r="232" spans="1:26" ht="15.75" customHeight="1" thickTop="1" thickBot="1" x14ac:dyDescent="0.35">
      <c r="A232" s="130" t="s">
        <v>233</v>
      </c>
      <c r="B232" s="130">
        <v>231</v>
      </c>
      <c r="C232" s="133" t="s">
        <v>1122</v>
      </c>
      <c r="D232" s="133" t="s">
        <v>4</v>
      </c>
      <c r="E232" s="133">
        <v>0.09</v>
      </c>
      <c r="F232" s="133">
        <v>0</v>
      </c>
      <c r="G232" s="133">
        <v>0</v>
      </c>
      <c r="H232" s="133">
        <v>0</v>
      </c>
      <c r="I232" s="133">
        <v>617</v>
      </c>
      <c r="J232" s="133"/>
      <c r="K232" s="133"/>
      <c r="L232" s="133">
        <v>1.62</v>
      </c>
      <c r="M232" s="133"/>
      <c r="N232" s="133">
        <v>0</v>
      </c>
      <c r="O232" s="133">
        <v>8.02</v>
      </c>
      <c r="P232" s="133">
        <v>84.64</v>
      </c>
      <c r="Q232" s="133">
        <v>-8.27</v>
      </c>
      <c r="R232" s="133"/>
      <c r="S232" s="133">
        <v>26.08</v>
      </c>
      <c r="T232" s="133"/>
      <c r="U232" s="133"/>
      <c r="V232" s="133"/>
      <c r="W232" s="134"/>
      <c r="X232" s="133"/>
      <c r="Y232" s="2"/>
      <c r="Z232" s="2"/>
    </row>
    <row r="233" spans="1:26" ht="15.75" customHeight="1" thickTop="1" thickBot="1" x14ac:dyDescent="0.35">
      <c r="A233" s="131" t="s">
        <v>234</v>
      </c>
      <c r="B233" s="131">
        <v>232</v>
      </c>
      <c r="C233" s="136" t="s">
        <v>1122</v>
      </c>
      <c r="D233" s="136"/>
      <c r="E233" s="136">
        <v>0.79</v>
      </c>
      <c r="F233" s="137">
        <v>2.6</v>
      </c>
      <c r="G233" s="138">
        <v>1428800</v>
      </c>
      <c r="H233" s="138">
        <v>1125</v>
      </c>
      <c r="I233" s="136">
        <v>758</v>
      </c>
      <c r="J233" s="136">
        <v>7.61</v>
      </c>
      <c r="K233" s="136">
        <v>1.01</v>
      </c>
      <c r="L233" s="136">
        <v>0.42</v>
      </c>
      <c r="M233" s="136"/>
      <c r="N233" s="136">
        <v>0.1</v>
      </c>
      <c r="O233" s="136">
        <v>12.64</v>
      </c>
      <c r="P233" s="136">
        <v>14.53</v>
      </c>
      <c r="Q233" s="136">
        <v>4.53</v>
      </c>
      <c r="R233" s="136">
        <v>6.33</v>
      </c>
      <c r="S233" s="136">
        <v>24.75</v>
      </c>
      <c r="T233" s="136"/>
      <c r="U233" s="136"/>
      <c r="V233" s="136"/>
      <c r="W233" s="137"/>
      <c r="X233" s="136"/>
      <c r="Y233" s="2"/>
      <c r="Z233" s="2"/>
    </row>
    <row r="234" spans="1:26" ht="15.75" customHeight="1" thickTop="1" thickBot="1" x14ac:dyDescent="0.35">
      <c r="A234" s="130" t="s">
        <v>235</v>
      </c>
      <c r="B234" s="130">
        <v>233</v>
      </c>
      <c r="C234" s="133" t="s">
        <v>1122</v>
      </c>
      <c r="D234" s="133"/>
      <c r="E234" s="133">
        <v>30.5</v>
      </c>
      <c r="F234" s="140">
        <v>-1.61</v>
      </c>
      <c r="G234" s="135">
        <v>18350600</v>
      </c>
      <c r="H234" s="135">
        <v>559715</v>
      </c>
      <c r="I234" s="135">
        <v>357861</v>
      </c>
      <c r="J234" s="133">
        <v>102.63</v>
      </c>
      <c r="K234" s="133">
        <v>13.15</v>
      </c>
      <c r="L234" s="133">
        <v>4.9000000000000004</v>
      </c>
      <c r="M234" s="133">
        <v>1.3</v>
      </c>
      <c r="N234" s="133">
        <v>0.28999999999999998</v>
      </c>
      <c r="O234" s="133">
        <v>5.97</v>
      </c>
      <c r="P234" s="133">
        <v>11.24</v>
      </c>
      <c r="Q234" s="133">
        <v>8.75</v>
      </c>
      <c r="R234" s="133">
        <v>0.77</v>
      </c>
      <c r="S234" s="133">
        <v>26.71</v>
      </c>
      <c r="T234" s="133"/>
      <c r="U234" s="133"/>
      <c r="V234" s="133"/>
      <c r="W234" s="134"/>
      <c r="X234" s="133"/>
      <c r="Y234" s="2"/>
      <c r="Z234" s="2"/>
    </row>
    <row r="235" spans="1:26" ht="15.75" customHeight="1" thickTop="1" thickBot="1" x14ac:dyDescent="0.35">
      <c r="A235" s="131" t="s">
        <v>236</v>
      </c>
      <c r="B235" s="131">
        <v>234</v>
      </c>
      <c r="C235" s="136" t="s">
        <v>1122</v>
      </c>
      <c r="D235" s="136"/>
      <c r="E235" s="136">
        <v>2.2999999999999998</v>
      </c>
      <c r="F235" s="139">
        <v>-2.54</v>
      </c>
      <c r="G235" s="138">
        <v>13893600</v>
      </c>
      <c r="H235" s="138">
        <v>32310</v>
      </c>
      <c r="I235" s="138">
        <v>20430</v>
      </c>
      <c r="J235" s="136">
        <v>9.01</v>
      </c>
      <c r="K235" s="136">
        <v>2.0699999999999998</v>
      </c>
      <c r="L235" s="136">
        <v>3.2</v>
      </c>
      <c r="M235" s="136">
        <v>0.14000000000000001</v>
      </c>
      <c r="N235" s="136">
        <v>0.25</v>
      </c>
      <c r="O235" s="136">
        <v>8.01</v>
      </c>
      <c r="P235" s="136">
        <v>23.2</v>
      </c>
      <c r="Q235" s="136">
        <v>20.09</v>
      </c>
      <c r="R235" s="136">
        <v>5.91</v>
      </c>
      <c r="S235" s="136">
        <v>44.03</v>
      </c>
      <c r="T235" s="136"/>
      <c r="U235" s="136"/>
      <c r="V235" s="136"/>
      <c r="W235" s="137"/>
      <c r="X235" s="136"/>
      <c r="Y235" s="2"/>
      <c r="Z235" s="2"/>
    </row>
    <row r="236" spans="1:26" ht="15.75" customHeight="1" thickTop="1" thickBot="1" x14ac:dyDescent="0.35">
      <c r="A236" s="130" t="s">
        <v>237</v>
      </c>
      <c r="B236" s="130">
        <v>235</v>
      </c>
      <c r="C236" s="133" t="s">
        <v>1123</v>
      </c>
      <c r="D236" s="133"/>
      <c r="E236" s="133">
        <v>200</v>
      </c>
      <c r="F236" s="133">
        <v>0</v>
      </c>
      <c r="G236" s="133">
        <v>0</v>
      </c>
      <c r="H236" s="133">
        <v>0</v>
      </c>
      <c r="I236" s="135">
        <v>1480</v>
      </c>
      <c r="J236" s="133"/>
      <c r="K236" s="133">
        <v>0.41</v>
      </c>
      <c r="L236" s="133">
        <v>0.83</v>
      </c>
      <c r="M236" s="133"/>
      <c r="N236" s="133">
        <v>0</v>
      </c>
      <c r="O236" s="133">
        <v>-1.44</v>
      </c>
      <c r="P236" s="133">
        <v>-4.1399999999999997</v>
      </c>
      <c r="Q236" s="133">
        <v>-9.4600000000000009</v>
      </c>
      <c r="R236" s="133"/>
      <c r="S236" s="133">
        <v>25.59</v>
      </c>
      <c r="T236" s="133"/>
      <c r="U236" s="133"/>
      <c r="V236" s="133"/>
      <c r="W236" s="134"/>
      <c r="X236" s="133"/>
      <c r="Y236" s="2"/>
      <c r="Z236" s="2"/>
    </row>
    <row r="237" spans="1:26" ht="15.75" customHeight="1" thickTop="1" thickBot="1" x14ac:dyDescent="0.35">
      <c r="A237" s="131" t="s">
        <v>238</v>
      </c>
      <c r="B237" s="131">
        <v>236</v>
      </c>
      <c r="C237" s="136" t="s">
        <v>1122</v>
      </c>
      <c r="D237" s="136"/>
      <c r="E237" s="136">
        <v>48.75</v>
      </c>
      <c r="F237" s="139">
        <v>-4.41</v>
      </c>
      <c r="G237" s="138">
        <v>26967400</v>
      </c>
      <c r="H237" s="138">
        <v>1350711</v>
      </c>
      <c r="I237" s="138">
        <v>39238</v>
      </c>
      <c r="J237" s="136">
        <v>20.76</v>
      </c>
      <c r="K237" s="136">
        <v>1.82</v>
      </c>
      <c r="L237" s="136">
        <v>0.17</v>
      </c>
      <c r="M237" s="136">
        <v>0.65</v>
      </c>
      <c r="N237" s="136">
        <v>2.2999999999999998</v>
      </c>
      <c r="O237" s="136">
        <v>8.0299999999999994</v>
      </c>
      <c r="P237" s="136">
        <v>8.8699999999999992</v>
      </c>
      <c r="Q237" s="136">
        <v>9.3699999999999992</v>
      </c>
      <c r="R237" s="136">
        <v>2.67</v>
      </c>
      <c r="S237" s="136">
        <v>50.46</v>
      </c>
      <c r="T237" s="136"/>
      <c r="U237" s="136"/>
      <c r="V237" s="136"/>
      <c r="W237" s="137"/>
      <c r="X237" s="136"/>
      <c r="Y237" s="2"/>
      <c r="Z237" s="2"/>
    </row>
    <row r="238" spans="1:26" ht="15.75" customHeight="1" thickTop="1" thickBot="1" x14ac:dyDescent="0.35">
      <c r="A238" s="130" t="s">
        <v>239</v>
      </c>
      <c r="B238" s="130">
        <v>237</v>
      </c>
      <c r="C238" s="133" t="s">
        <v>1122</v>
      </c>
      <c r="D238" s="133"/>
      <c r="E238" s="133">
        <v>2.08</v>
      </c>
      <c r="F238" s="140">
        <v>-0.95</v>
      </c>
      <c r="G238" s="135">
        <v>587000</v>
      </c>
      <c r="H238" s="135">
        <v>1225</v>
      </c>
      <c r="I238" s="135">
        <v>1216</v>
      </c>
      <c r="J238" s="133">
        <v>8.48</v>
      </c>
      <c r="K238" s="133">
        <v>0.95</v>
      </c>
      <c r="L238" s="133">
        <v>0.22</v>
      </c>
      <c r="M238" s="133">
        <v>0.18</v>
      </c>
      <c r="N238" s="133">
        <v>0.25</v>
      </c>
      <c r="O238" s="133">
        <v>11.67</v>
      </c>
      <c r="P238" s="133">
        <v>11.38</v>
      </c>
      <c r="Q238" s="133">
        <v>10.17</v>
      </c>
      <c r="R238" s="133">
        <v>8.65</v>
      </c>
      <c r="S238" s="133">
        <v>32.83</v>
      </c>
      <c r="T238" s="133"/>
      <c r="U238" s="133"/>
      <c r="V238" s="133"/>
      <c r="W238" s="134"/>
      <c r="X238" s="133"/>
      <c r="Y238" s="2"/>
      <c r="Z238" s="2"/>
    </row>
    <row r="239" spans="1:26" ht="15.75" customHeight="1" thickTop="1" thickBot="1" x14ac:dyDescent="0.35">
      <c r="A239" s="131" t="s">
        <v>240</v>
      </c>
      <c r="B239" s="131">
        <v>238</v>
      </c>
      <c r="C239" s="136" t="s">
        <v>1122</v>
      </c>
      <c r="D239" s="136"/>
      <c r="E239" s="136">
        <v>3.68</v>
      </c>
      <c r="F239" s="139">
        <v>-2.65</v>
      </c>
      <c r="G239" s="138">
        <v>2979000</v>
      </c>
      <c r="H239" s="138">
        <v>11281</v>
      </c>
      <c r="I239" s="138">
        <v>2423</v>
      </c>
      <c r="J239" s="136">
        <v>7.67</v>
      </c>
      <c r="K239" s="136">
        <v>0.82</v>
      </c>
      <c r="L239" s="136">
        <v>0.17</v>
      </c>
      <c r="M239" s="136">
        <v>0.15</v>
      </c>
      <c r="N239" s="136">
        <v>0.48</v>
      </c>
      <c r="O239" s="136">
        <v>11.45</v>
      </c>
      <c r="P239" s="136">
        <v>11.03</v>
      </c>
      <c r="Q239" s="136">
        <v>12.27</v>
      </c>
      <c r="R239" s="136">
        <v>3.94</v>
      </c>
      <c r="S239" s="136">
        <v>47.18</v>
      </c>
      <c r="T239" s="136"/>
      <c r="U239" s="136"/>
      <c r="V239" s="136"/>
      <c r="W239" s="137"/>
      <c r="X239" s="136"/>
      <c r="Y239" s="2"/>
      <c r="Z239" s="2"/>
    </row>
    <row r="240" spans="1:26" ht="15.75" customHeight="1" thickTop="1" thickBot="1" x14ac:dyDescent="0.35">
      <c r="A240" s="130" t="s">
        <v>241</v>
      </c>
      <c r="B240" s="130">
        <v>239</v>
      </c>
      <c r="C240" s="133" t="s">
        <v>1122</v>
      </c>
      <c r="D240" s="133"/>
      <c r="E240" s="133">
        <v>14.2</v>
      </c>
      <c r="F240" s="140">
        <v>-4.05</v>
      </c>
      <c r="G240" s="135">
        <v>36623800</v>
      </c>
      <c r="H240" s="135">
        <v>523166</v>
      </c>
      <c r="I240" s="135">
        <v>186747</v>
      </c>
      <c r="J240" s="133">
        <v>34.090000000000003</v>
      </c>
      <c r="K240" s="133">
        <v>9.2799999999999994</v>
      </c>
      <c r="L240" s="133">
        <v>1.73</v>
      </c>
      <c r="M240" s="133">
        <v>0.1</v>
      </c>
      <c r="N240" s="133">
        <v>0.41</v>
      </c>
      <c r="O240" s="133">
        <v>12.99</v>
      </c>
      <c r="P240" s="133">
        <v>27.09</v>
      </c>
      <c r="Q240" s="133">
        <v>7.43</v>
      </c>
      <c r="R240" s="133">
        <v>2.68</v>
      </c>
      <c r="S240" s="133">
        <v>45.87</v>
      </c>
      <c r="T240" s="133"/>
      <c r="U240" s="133"/>
      <c r="V240" s="133"/>
      <c r="W240" s="134"/>
      <c r="X240" s="133"/>
      <c r="Y240" s="2"/>
      <c r="Z240" s="2"/>
    </row>
    <row r="241" spans="1:26" ht="15.75" customHeight="1" thickTop="1" thickBot="1" x14ac:dyDescent="0.35">
      <c r="A241" s="131" t="s">
        <v>242</v>
      </c>
      <c r="B241" s="131">
        <v>240</v>
      </c>
      <c r="C241" s="136" t="s">
        <v>1122</v>
      </c>
      <c r="D241" s="136"/>
      <c r="E241" s="136">
        <v>0.86</v>
      </c>
      <c r="F241" s="139">
        <v>-1.1499999999999999</v>
      </c>
      <c r="G241" s="138">
        <v>11200</v>
      </c>
      <c r="H241" s="136">
        <v>10</v>
      </c>
      <c r="I241" s="136">
        <v>475</v>
      </c>
      <c r="J241" s="136">
        <v>58.65</v>
      </c>
      <c r="K241" s="136">
        <v>1.91</v>
      </c>
      <c r="L241" s="136">
        <v>0.14000000000000001</v>
      </c>
      <c r="M241" s="136"/>
      <c r="N241" s="136">
        <v>0.01</v>
      </c>
      <c r="O241" s="136">
        <v>2.89</v>
      </c>
      <c r="P241" s="136">
        <v>3.21</v>
      </c>
      <c r="Q241" s="136">
        <v>0.09</v>
      </c>
      <c r="R241" s="136">
        <v>2.08</v>
      </c>
      <c r="S241" s="136">
        <v>22.98</v>
      </c>
      <c r="T241" s="136"/>
      <c r="U241" s="136"/>
      <c r="V241" s="136"/>
      <c r="W241" s="137"/>
      <c r="X241" s="136"/>
      <c r="Y241" s="2"/>
      <c r="Z241" s="2"/>
    </row>
    <row r="242" spans="1:26" ht="15.75" customHeight="1" thickTop="1" thickBot="1" x14ac:dyDescent="0.35">
      <c r="A242" s="130" t="s">
        <v>243</v>
      </c>
      <c r="B242" s="130">
        <v>241</v>
      </c>
      <c r="C242" s="133" t="s">
        <v>1122</v>
      </c>
      <c r="D242" s="133"/>
      <c r="E242" s="133">
        <v>31.5</v>
      </c>
      <c r="F242" s="140">
        <v>-0.79</v>
      </c>
      <c r="G242" s="135">
        <v>938300</v>
      </c>
      <c r="H242" s="135">
        <v>29952</v>
      </c>
      <c r="I242" s="135">
        <v>6330</v>
      </c>
      <c r="J242" s="133">
        <v>13.27</v>
      </c>
      <c r="K242" s="133">
        <v>1.94</v>
      </c>
      <c r="L242" s="133">
        <v>0.6</v>
      </c>
      <c r="M242" s="133">
        <v>0.78</v>
      </c>
      <c r="N242" s="133">
        <v>2.2000000000000002</v>
      </c>
      <c r="O242" s="133">
        <v>10.14</v>
      </c>
      <c r="P242" s="133">
        <v>14.84</v>
      </c>
      <c r="Q242" s="133">
        <v>9.2899999999999991</v>
      </c>
      <c r="R242" s="133">
        <v>5.57</v>
      </c>
      <c r="S242" s="133">
        <v>31.49</v>
      </c>
      <c r="T242" s="133"/>
      <c r="U242" s="133"/>
      <c r="V242" s="133"/>
      <c r="W242" s="134"/>
      <c r="X242" s="133"/>
      <c r="Y242" s="2"/>
      <c r="Z242" s="2"/>
    </row>
    <row r="243" spans="1:26" ht="15.75" customHeight="1" thickTop="1" thickBot="1" x14ac:dyDescent="0.35">
      <c r="A243" s="131" t="s">
        <v>244</v>
      </c>
      <c r="B243" s="131">
        <v>242</v>
      </c>
      <c r="C243" s="136" t="s">
        <v>1122</v>
      </c>
      <c r="D243" s="136"/>
      <c r="E243" s="136">
        <v>3.42</v>
      </c>
      <c r="F243" s="137">
        <v>1.18</v>
      </c>
      <c r="G243" s="138">
        <v>5941400</v>
      </c>
      <c r="H243" s="138">
        <v>20373</v>
      </c>
      <c r="I243" s="138">
        <v>1026</v>
      </c>
      <c r="J243" s="136">
        <v>18.440000000000001</v>
      </c>
      <c r="K243" s="136">
        <v>0.91</v>
      </c>
      <c r="L243" s="136">
        <v>0.45</v>
      </c>
      <c r="M243" s="136">
        <v>0.04</v>
      </c>
      <c r="N243" s="136">
        <v>0.18</v>
      </c>
      <c r="O243" s="136">
        <v>5.36</v>
      </c>
      <c r="P243" s="136">
        <v>4.96</v>
      </c>
      <c r="Q243" s="136">
        <v>5.41</v>
      </c>
      <c r="R243" s="136">
        <v>2.34</v>
      </c>
      <c r="S243" s="136">
        <v>74.930000000000007</v>
      </c>
      <c r="T243" s="136"/>
      <c r="U243" s="136"/>
      <c r="V243" s="136"/>
      <c r="W243" s="137"/>
      <c r="X243" s="136"/>
      <c r="Y243" s="2"/>
      <c r="Z243" s="2"/>
    </row>
    <row r="244" spans="1:26" ht="15.75" customHeight="1" thickTop="1" thickBot="1" x14ac:dyDescent="0.35">
      <c r="A244" s="130" t="s">
        <v>245</v>
      </c>
      <c r="B244" s="130">
        <v>243</v>
      </c>
      <c r="C244" s="133" t="s">
        <v>1122</v>
      </c>
      <c r="D244" s="133"/>
      <c r="E244" s="133">
        <v>8.1999999999999993</v>
      </c>
      <c r="F244" s="134">
        <v>0.61</v>
      </c>
      <c r="G244" s="135">
        <v>788800</v>
      </c>
      <c r="H244" s="135">
        <v>6505</v>
      </c>
      <c r="I244" s="135">
        <v>5576</v>
      </c>
      <c r="J244" s="133">
        <v>35.03</v>
      </c>
      <c r="K244" s="133">
        <v>4.5599999999999996</v>
      </c>
      <c r="L244" s="133">
        <v>0.26</v>
      </c>
      <c r="M244" s="133">
        <v>0.06</v>
      </c>
      <c r="N244" s="133">
        <v>0.23</v>
      </c>
      <c r="O244" s="133">
        <v>12.79</v>
      </c>
      <c r="P244" s="133">
        <v>13.31</v>
      </c>
      <c r="Q244" s="133">
        <v>23.2</v>
      </c>
      <c r="R244" s="133">
        <v>1.46</v>
      </c>
      <c r="S244" s="133">
        <v>46.68</v>
      </c>
      <c r="T244" s="133"/>
      <c r="U244" s="133"/>
      <c r="V244" s="133"/>
      <c r="W244" s="134"/>
      <c r="X244" s="133"/>
      <c r="Y244" s="2"/>
      <c r="Z244" s="2"/>
    </row>
    <row r="245" spans="1:26" ht="15.75" customHeight="1" thickTop="1" thickBot="1" x14ac:dyDescent="0.35">
      <c r="A245" s="131" t="s">
        <v>246</v>
      </c>
      <c r="B245" s="131">
        <v>244</v>
      </c>
      <c r="C245" s="136" t="s">
        <v>1122</v>
      </c>
      <c r="D245" s="136" t="s">
        <v>15</v>
      </c>
      <c r="E245" s="136">
        <v>0.28000000000000003</v>
      </c>
      <c r="F245" s="136">
        <v>0</v>
      </c>
      <c r="G245" s="138">
        <v>26600</v>
      </c>
      <c r="H245" s="136">
        <v>7</v>
      </c>
      <c r="I245" s="136">
        <v>359</v>
      </c>
      <c r="J245" s="136"/>
      <c r="K245" s="136"/>
      <c r="L245" s="136">
        <v>410.39</v>
      </c>
      <c r="M245" s="136"/>
      <c r="N245" s="136">
        <v>0</v>
      </c>
      <c r="O245" s="136">
        <v>-26.02</v>
      </c>
      <c r="P245" s="136">
        <v>-325.39</v>
      </c>
      <c r="Q245" s="136">
        <v>-57.55</v>
      </c>
      <c r="R245" s="136"/>
      <c r="S245" s="136">
        <v>35.020000000000003</v>
      </c>
      <c r="T245" s="136"/>
      <c r="U245" s="136"/>
      <c r="V245" s="136"/>
      <c r="W245" s="137"/>
      <c r="X245" s="136"/>
      <c r="Y245" s="2"/>
      <c r="Z245" s="2"/>
    </row>
    <row r="246" spans="1:26" ht="15.75" customHeight="1" thickTop="1" thickBot="1" x14ac:dyDescent="0.35">
      <c r="A246" s="130" t="s">
        <v>247</v>
      </c>
      <c r="B246" s="130">
        <v>245</v>
      </c>
      <c r="C246" s="133" t="s">
        <v>1122</v>
      </c>
      <c r="D246" s="133"/>
      <c r="E246" s="133">
        <v>27.5</v>
      </c>
      <c r="F246" s="133">
        <v>0</v>
      </c>
      <c r="G246" s="133">
        <v>0</v>
      </c>
      <c r="H246" s="133">
        <v>0</v>
      </c>
      <c r="I246" s="135">
        <v>7992</v>
      </c>
      <c r="J246" s="133">
        <v>117.63</v>
      </c>
      <c r="K246" s="133">
        <v>0.3</v>
      </c>
      <c r="L246" s="133">
        <v>0.17</v>
      </c>
      <c r="M246" s="133">
        <v>0.7</v>
      </c>
      <c r="N246" s="133">
        <v>0.23</v>
      </c>
      <c r="O246" s="133">
        <v>0.49</v>
      </c>
      <c r="P246" s="133">
        <v>0.28999999999999998</v>
      </c>
      <c r="Q246" s="133">
        <v>-0.31</v>
      </c>
      <c r="R246" s="133">
        <v>2.57</v>
      </c>
      <c r="S246" s="133">
        <v>27.39</v>
      </c>
      <c r="T246" s="133"/>
      <c r="U246" s="133">
        <v>522</v>
      </c>
      <c r="V246" s="133">
        <v>523</v>
      </c>
      <c r="W246" s="142">
        <v>41.09</v>
      </c>
      <c r="X246" s="133"/>
      <c r="Y246" s="2"/>
      <c r="Z246" s="2"/>
    </row>
    <row r="247" spans="1:26" ht="15.75" customHeight="1" thickTop="1" thickBot="1" x14ac:dyDescent="0.35">
      <c r="A247" s="131" t="s">
        <v>248</v>
      </c>
      <c r="B247" s="131">
        <v>246</v>
      </c>
      <c r="C247" s="136" t="s">
        <v>1122</v>
      </c>
      <c r="D247" s="136"/>
      <c r="E247" s="136">
        <v>11</v>
      </c>
      <c r="F247" s="139">
        <v>-5.17</v>
      </c>
      <c r="G247" s="138">
        <v>11500400</v>
      </c>
      <c r="H247" s="138">
        <v>129815</v>
      </c>
      <c r="I247" s="138">
        <v>14300</v>
      </c>
      <c r="J247" s="136">
        <v>30.19</v>
      </c>
      <c r="K247" s="136">
        <v>2.31</v>
      </c>
      <c r="L247" s="136">
        <v>0.25</v>
      </c>
      <c r="M247" s="136">
        <v>0.35</v>
      </c>
      <c r="N247" s="136">
        <v>0.36</v>
      </c>
      <c r="O247" s="136">
        <v>6.18</v>
      </c>
      <c r="P247" s="136">
        <v>7.66</v>
      </c>
      <c r="Q247" s="136">
        <v>11.55</v>
      </c>
      <c r="R247" s="136">
        <v>3.18</v>
      </c>
      <c r="S247" s="136">
        <v>41.89</v>
      </c>
      <c r="T247" s="136"/>
      <c r="U247" s="136"/>
      <c r="V247" s="136"/>
      <c r="W247" s="137"/>
      <c r="X247" s="136"/>
      <c r="Y247" s="2"/>
      <c r="Z247" s="2"/>
    </row>
    <row r="248" spans="1:26" ht="15.75" customHeight="1" thickTop="1" thickBot="1" x14ac:dyDescent="0.35">
      <c r="A248" s="130" t="s">
        <v>249</v>
      </c>
      <c r="B248" s="130">
        <v>247</v>
      </c>
      <c r="C248" s="133" t="s">
        <v>1122</v>
      </c>
      <c r="D248" s="133"/>
      <c r="E248" s="133">
        <v>2.16</v>
      </c>
      <c r="F248" s="140">
        <v>-2.7</v>
      </c>
      <c r="G248" s="135">
        <v>1595300</v>
      </c>
      <c r="H248" s="135">
        <v>3511</v>
      </c>
      <c r="I248" s="133">
        <v>972</v>
      </c>
      <c r="J248" s="133">
        <v>10.33</v>
      </c>
      <c r="K248" s="133">
        <v>1.75</v>
      </c>
      <c r="L248" s="133">
        <v>0.92</v>
      </c>
      <c r="M248" s="133">
        <v>0.1</v>
      </c>
      <c r="N248" s="133">
        <v>0.2</v>
      </c>
      <c r="O248" s="133">
        <v>12.39</v>
      </c>
      <c r="P248" s="133">
        <v>17.28</v>
      </c>
      <c r="Q248" s="133">
        <v>6.75</v>
      </c>
      <c r="R248" s="133">
        <v>6.94</v>
      </c>
      <c r="S248" s="133">
        <v>56.53</v>
      </c>
      <c r="T248" s="133"/>
      <c r="U248" s="133"/>
      <c r="V248" s="133"/>
      <c r="W248" s="134"/>
      <c r="X248" s="133"/>
      <c r="Y248" s="2"/>
      <c r="Z248" s="2"/>
    </row>
    <row r="249" spans="1:26" ht="15.75" customHeight="1" thickTop="1" thickBot="1" x14ac:dyDescent="0.35">
      <c r="A249" s="131" t="s">
        <v>250</v>
      </c>
      <c r="B249" s="131">
        <v>248</v>
      </c>
      <c r="C249" s="136" t="s">
        <v>1122</v>
      </c>
      <c r="D249" s="136" t="s">
        <v>98</v>
      </c>
      <c r="E249" s="136">
        <v>0.35</v>
      </c>
      <c r="F249" s="136">
        <v>0</v>
      </c>
      <c r="G249" s="136">
        <v>0</v>
      </c>
      <c r="H249" s="136">
        <v>0</v>
      </c>
      <c r="I249" s="136">
        <v>707</v>
      </c>
      <c r="J249" s="136"/>
      <c r="K249" s="136">
        <v>0.21</v>
      </c>
      <c r="L249" s="136">
        <v>2.9</v>
      </c>
      <c r="M249" s="136">
        <v>0.12</v>
      </c>
      <c r="N249" s="136">
        <v>0</v>
      </c>
      <c r="O249" s="136">
        <v>-10.9</v>
      </c>
      <c r="P249" s="136">
        <v>-43.89</v>
      </c>
      <c r="Q249" s="136">
        <v>-98</v>
      </c>
      <c r="R249" s="136"/>
      <c r="S249" s="136">
        <v>88.18</v>
      </c>
      <c r="T249" s="136"/>
      <c r="U249" s="136"/>
      <c r="V249" s="136"/>
      <c r="W249" s="137"/>
      <c r="X249" s="136"/>
      <c r="Y249" s="2"/>
      <c r="Z249" s="2"/>
    </row>
    <row r="250" spans="1:26" ht="15.75" customHeight="1" thickTop="1" thickBot="1" x14ac:dyDescent="0.35">
      <c r="A250" s="130" t="s">
        <v>251</v>
      </c>
      <c r="B250" s="130">
        <v>249</v>
      </c>
      <c r="C250" s="133" t="s">
        <v>1123</v>
      </c>
      <c r="D250" s="133"/>
      <c r="E250" s="133">
        <v>2.4</v>
      </c>
      <c r="F250" s="133">
        <v>0</v>
      </c>
      <c r="G250" s="135">
        <v>66900</v>
      </c>
      <c r="H250" s="133">
        <v>161</v>
      </c>
      <c r="I250" s="135">
        <v>1184</v>
      </c>
      <c r="J250" s="133">
        <v>6.71</v>
      </c>
      <c r="K250" s="133">
        <v>0.8</v>
      </c>
      <c r="L250" s="133">
        <v>1.1100000000000001</v>
      </c>
      <c r="M250" s="133">
        <v>0.24</v>
      </c>
      <c r="N250" s="133">
        <v>0.36</v>
      </c>
      <c r="O250" s="133">
        <v>6.18</v>
      </c>
      <c r="P250" s="133">
        <v>12.2</v>
      </c>
      <c r="Q250" s="133">
        <v>40.119999999999997</v>
      </c>
      <c r="R250" s="133">
        <v>9.7899999999999991</v>
      </c>
      <c r="S250" s="133">
        <v>26.81</v>
      </c>
      <c r="T250" s="133"/>
      <c r="U250" s="133"/>
      <c r="V250" s="133"/>
      <c r="W250" s="134"/>
      <c r="X250" s="133"/>
      <c r="Y250" s="2"/>
      <c r="Z250" s="2"/>
    </row>
    <row r="251" spans="1:26" ht="15.75" customHeight="1" thickTop="1" thickBot="1" x14ac:dyDescent="0.35">
      <c r="A251" s="131" t="s">
        <v>252</v>
      </c>
      <c r="B251" s="131">
        <v>250</v>
      </c>
      <c r="C251" s="136" t="s">
        <v>1122</v>
      </c>
      <c r="D251" s="136"/>
      <c r="E251" s="136">
        <v>3.18</v>
      </c>
      <c r="F251" s="137">
        <v>0.63</v>
      </c>
      <c r="G251" s="138">
        <v>25200600</v>
      </c>
      <c r="H251" s="138">
        <v>81101</v>
      </c>
      <c r="I251" s="138">
        <v>1885</v>
      </c>
      <c r="J251" s="136">
        <v>93.31</v>
      </c>
      <c r="K251" s="136">
        <v>1.25</v>
      </c>
      <c r="L251" s="136">
        <v>1.38</v>
      </c>
      <c r="M251" s="136">
        <v>0.1</v>
      </c>
      <c r="N251" s="136">
        <v>0.03</v>
      </c>
      <c r="O251" s="136">
        <v>1.93</v>
      </c>
      <c r="P251" s="136">
        <v>1.3</v>
      </c>
      <c r="Q251" s="136">
        <v>-7.04</v>
      </c>
      <c r="R251" s="136">
        <v>7.78</v>
      </c>
      <c r="S251" s="136">
        <v>44.81</v>
      </c>
      <c r="T251" s="136"/>
      <c r="U251" s="136"/>
      <c r="V251" s="136"/>
      <c r="W251" s="137"/>
      <c r="X251" s="136"/>
      <c r="Y251" s="2"/>
      <c r="Z251" s="2"/>
    </row>
    <row r="252" spans="1:26" ht="15.75" customHeight="1" thickTop="1" thickBot="1" x14ac:dyDescent="0.35">
      <c r="A252" s="130" t="s">
        <v>253</v>
      </c>
      <c r="B252" s="130">
        <v>251</v>
      </c>
      <c r="C252" s="130" t="s">
        <v>179</v>
      </c>
      <c r="D252" s="133"/>
      <c r="E252" s="133">
        <v>20</v>
      </c>
      <c r="F252" s="140">
        <v>-6.98</v>
      </c>
      <c r="G252" s="135">
        <v>2794700</v>
      </c>
      <c r="H252" s="135">
        <v>57382</v>
      </c>
      <c r="I252" s="135">
        <v>2000</v>
      </c>
      <c r="J252" s="133">
        <v>33</v>
      </c>
      <c r="K252" s="133"/>
      <c r="L252" s="133">
        <v>0.68</v>
      </c>
      <c r="M252" s="133"/>
      <c r="N252" s="133">
        <v>0.6</v>
      </c>
      <c r="O252" s="133"/>
      <c r="P252" s="133"/>
      <c r="Q252" s="133"/>
      <c r="R252" s="133"/>
      <c r="S252" s="133">
        <v>31.13</v>
      </c>
      <c r="T252" s="133"/>
      <c r="U252" s="133"/>
      <c r="V252" s="133"/>
      <c r="W252" s="134"/>
      <c r="X252" s="133"/>
      <c r="Y252" s="2"/>
      <c r="Z252" s="2"/>
    </row>
    <row r="253" spans="1:26" ht="15.75" customHeight="1" thickTop="1" thickBot="1" x14ac:dyDescent="0.35">
      <c r="A253" s="131" t="s">
        <v>254</v>
      </c>
      <c r="B253" s="131">
        <v>252</v>
      </c>
      <c r="C253" s="136" t="s">
        <v>1122</v>
      </c>
      <c r="D253" s="136"/>
      <c r="E253" s="136">
        <v>4.0999999999999996</v>
      </c>
      <c r="F253" s="139">
        <v>-2.84</v>
      </c>
      <c r="G253" s="138">
        <v>230700</v>
      </c>
      <c r="H253" s="136">
        <v>956</v>
      </c>
      <c r="I253" s="138">
        <v>2498</v>
      </c>
      <c r="J253" s="136">
        <v>19.010000000000002</v>
      </c>
      <c r="K253" s="136">
        <v>2.0299999999999998</v>
      </c>
      <c r="L253" s="136">
        <v>0.93</v>
      </c>
      <c r="M253" s="136">
        <v>0.15</v>
      </c>
      <c r="N253" s="136">
        <v>0.21</v>
      </c>
      <c r="O253" s="136">
        <v>6.64</v>
      </c>
      <c r="P253" s="136">
        <v>10.6</v>
      </c>
      <c r="Q253" s="136">
        <v>6.83</v>
      </c>
      <c r="R253" s="136">
        <v>3.71</v>
      </c>
      <c r="S253" s="136">
        <v>35.86</v>
      </c>
      <c r="T253" s="136"/>
      <c r="U253" s="136"/>
      <c r="V253" s="136"/>
      <c r="W253" s="137"/>
      <c r="X253" s="136"/>
      <c r="Y253" s="2"/>
      <c r="Z253" s="2"/>
    </row>
    <row r="254" spans="1:26" ht="15.75" customHeight="1" thickTop="1" thickBot="1" x14ac:dyDescent="0.35">
      <c r="A254" s="130" t="s">
        <v>255</v>
      </c>
      <c r="B254" s="130">
        <v>253</v>
      </c>
      <c r="C254" s="133" t="s">
        <v>1122</v>
      </c>
      <c r="D254" s="133"/>
      <c r="E254" s="133">
        <v>5.8</v>
      </c>
      <c r="F254" s="140">
        <v>-7.2</v>
      </c>
      <c r="G254" s="135">
        <v>2577300</v>
      </c>
      <c r="H254" s="135">
        <v>15290</v>
      </c>
      <c r="I254" s="135">
        <v>3153</v>
      </c>
      <c r="J254" s="133">
        <v>15.32</v>
      </c>
      <c r="K254" s="133">
        <v>1.08</v>
      </c>
      <c r="L254" s="133">
        <v>2.2200000000000002</v>
      </c>
      <c r="M254" s="133">
        <v>0.01</v>
      </c>
      <c r="N254" s="133">
        <v>0.37</v>
      </c>
      <c r="O254" s="133">
        <v>5</v>
      </c>
      <c r="P254" s="133">
        <v>7.07</v>
      </c>
      <c r="Q254" s="133">
        <v>4.92</v>
      </c>
      <c r="R254" s="133">
        <v>0.66</v>
      </c>
      <c r="S254" s="133">
        <v>48.25</v>
      </c>
      <c r="T254" s="133"/>
      <c r="U254" s="133"/>
      <c r="V254" s="133"/>
      <c r="W254" s="134"/>
      <c r="X254" s="133"/>
      <c r="Y254" s="2"/>
      <c r="Z254" s="2"/>
    </row>
    <row r="255" spans="1:26" ht="15.75" customHeight="1" thickTop="1" thickBot="1" x14ac:dyDescent="0.35">
      <c r="A255" s="131" t="s">
        <v>256</v>
      </c>
      <c r="B255" s="131">
        <v>254</v>
      </c>
      <c r="C255" s="136" t="s">
        <v>1123</v>
      </c>
      <c r="D255" s="136"/>
      <c r="E255" s="136">
        <v>12.8</v>
      </c>
      <c r="F255" s="139">
        <v>-5.19</v>
      </c>
      <c r="G255" s="138">
        <v>2312900</v>
      </c>
      <c r="H255" s="138">
        <v>30309</v>
      </c>
      <c r="I255" s="138">
        <v>6464</v>
      </c>
      <c r="J255" s="136">
        <v>14.5</v>
      </c>
      <c r="K255" s="136">
        <v>1.25</v>
      </c>
      <c r="L255" s="136">
        <v>1.66</v>
      </c>
      <c r="M255" s="136">
        <v>0.15</v>
      </c>
      <c r="N255" s="136">
        <v>0.87</v>
      </c>
      <c r="O255" s="136">
        <v>5.76</v>
      </c>
      <c r="P255" s="136">
        <v>11.69</v>
      </c>
      <c r="Q255" s="136">
        <v>3.25</v>
      </c>
      <c r="R255" s="136">
        <v>3.59</v>
      </c>
      <c r="S255" s="136">
        <v>25.07</v>
      </c>
      <c r="T255" s="136"/>
      <c r="U255" s="136"/>
      <c r="V255" s="136"/>
      <c r="W255" s="137"/>
      <c r="X255" s="136"/>
      <c r="Y255" s="2"/>
      <c r="Z255" s="2"/>
    </row>
    <row r="256" spans="1:26" ht="15.75" customHeight="1" thickTop="1" thickBot="1" x14ac:dyDescent="0.35">
      <c r="A256" s="130" t="s">
        <v>257</v>
      </c>
      <c r="B256" s="130">
        <v>255</v>
      </c>
      <c r="C256" s="133" t="s">
        <v>1123</v>
      </c>
      <c r="D256" s="133"/>
      <c r="E256" s="133">
        <v>2.1</v>
      </c>
      <c r="F256" s="140">
        <v>-0.94</v>
      </c>
      <c r="G256" s="135">
        <v>86600</v>
      </c>
      <c r="H256" s="133">
        <v>184</v>
      </c>
      <c r="I256" s="133">
        <v>452</v>
      </c>
      <c r="J256" s="133"/>
      <c r="K256" s="133">
        <v>1.0900000000000001</v>
      </c>
      <c r="L256" s="133">
        <v>0.12</v>
      </c>
      <c r="M256" s="133"/>
      <c r="N256" s="133">
        <v>0</v>
      </c>
      <c r="O256" s="133">
        <v>-3.56</v>
      </c>
      <c r="P256" s="133">
        <v>-4.6100000000000003</v>
      </c>
      <c r="Q256" s="133">
        <v>-29.56</v>
      </c>
      <c r="R256" s="133"/>
      <c r="S256" s="133">
        <v>27.22</v>
      </c>
      <c r="T256" s="133"/>
      <c r="U256" s="133"/>
      <c r="V256" s="133"/>
      <c r="W256" s="134"/>
      <c r="X256" s="133"/>
      <c r="Y256" s="2"/>
      <c r="Z256" s="2"/>
    </row>
    <row r="257" spans="1:26" ht="15.75" customHeight="1" thickTop="1" thickBot="1" x14ac:dyDescent="0.35">
      <c r="A257" s="131" t="s">
        <v>258</v>
      </c>
      <c r="B257" s="131">
        <v>256</v>
      </c>
      <c r="C257" s="136" t="s">
        <v>1122</v>
      </c>
      <c r="D257" s="136"/>
      <c r="E257" s="136">
        <v>3.96</v>
      </c>
      <c r="F257" s="137">
        <v>3.13</v>
      </c>
      <c r="G257" s="138">
        <v>34496700</v>
      </c>
      <c r="H257" s="138">
        <v>139449</v>
      </c>
      <c r="I257" s="138">
        <v>1980</v>
      </c>
      <c r="J257" s="136">
        <v>15.49</v>
      </c>
      <c r="K257" s="136">
        <v>0.96</v>
      </c>
      <c r="L257" s="136">
        <v>2.65</v>
      </c>
      <c r="M257" s="136"/>
      <c r="N257" s="136">
        <v>0.24</v>
      </c>
      <c r="O257" s="136">
        <v>4.5199999999999996</v>
      </c>
      <c r="P257" s="136">
        <v>6.37</v>
      </c>
      <c r="Q257" s="136">
        <v>1.68</v>
      </c>
      <c r="R257" s="136"/>
      <c r="S257" s="136">
        <v>50.51</v>
      </c>
      <c r="T257" s="136"/>
      <c r="U257" s="136"/>
      <c r="V257" s="136"/>
      <c r="W257" s="137"/>
      <c r="X257" s="136"/>
      <c r="Y257" s="2"/>
      <c r="Z257" s="2"/>
    </row>
    <row r="258" spans="1:26" ht="15.75" customHeight="1" thickTop="1" thickBot="1" x14ac:dyDescent="0.35">
      <c r="A258" s="130" t="s">
        <v>259</v>
      </c>
      <c r="B258" s="130">
        <v>257</v>
      </c>
      <c r="C258" s="133" t="s">
        <v>1122</v>
      </c>
      <c r="D258" s="133"/>
      <c r="E258" s="133">
        <v>0.48</v>
      </c>
      <c r="F258" s="133">
        <v>0</v>
      </c>
      <c r="G258" s="135">
        <v>4131300</v>
      </c>
      <c r="H258" s="135">
        <v>1983</v>
      </c>
      <c r="I258" s="133">
        <v>695</v>
      </c>
      <c r="J258" s="133"/>
      <c r="K258" s="133">
        <v>0.49</v>
      </c>
      <c r="L258" s="133">
        <v>1.47</v>
      </c>
      <c r="M258" s="133"/>
      <c r="N258" s="133">
        <v>0</v>
      </c>
      <c r="O258" s="133">
        <v>-3.12</v>
      </c>
      <c r="P258" s="133">
        <v>-15.78</v>
      </c>
      <c r="Q258" s="133">
        <v>-17.73</v>
      </c>
      <c r="R258" s="133">
        <v>5.42</v>
      </c>
      <c r="S258" s="133">
        <v>39.43</v>
      </c>
      <c r="T258" s="133"/>
      <c r="U258" s="133"/>
      <c r="V258" s="133"/>
      <c r="W258" s="134"/>
      <c r="X258" s="133"/>
      <c r="Y258" s="2"/>
      <c r="Z258" s="2"/>
    </row>
    <row r="259" spans="1:26" ht="15.75" customHeight="1" thickTop="1" thickBot="1" x14ac:dyDescent="0.35">
      <c r="A259" s="131" t="s">
        <v>260</v>
      </c>
      <c r="B259" s="131">
        <v>258</v>
      </c>
      <c r="C259" s="136" t="s">
        <v>1123</v>
      </c>
      <c r="D259" s="136"/>
      <c r="E259" s="136">
        <v>0.42</v>
      </c>
      <c r="F259" s="139">
        <v>-2.33</v>
      </c>
      <c r="G259" s="138">
        <v>396200</v>
      </c>
      <c r="H259" s="136">
        <v>169</v>
      </c>
      <c r="I259" s="138">
        <v>3274</v>
      </c>
      <c r="J259" s="136"/>
      <c r="K259" s="136">
        <v>0.36</v>
      </c>
      <c r="L259" s="136">
        <v>0.17</v>
      </c>
      <c r="M259" s="136"/>
      <c r="N259" s="136">
        <v>0</v>
      </c>
      <c r="O259" s="136">
        <v>-1.06</v>
      </c>
      <c r="P259" s="136">
        <v>-1.28</v>
      </c>
      <c r="Q259" s="136">
        <v>-2.0299999999999998</v>
      </c>
      <c r="R259" s="136"/>
      <c r="S259" s="136">
        <v>5.58</v>
      </c>
      <c r="T259" s="136"/>
      <c r="U259" s="136"/>
      <c r="V259" s="136"/>
      <c r="W259" s="137"/>
      <c r="X259" s="136"/>
      <c r="Y259" s="2"/>
      <c r="Z259" s="2"/>
    </row>
    <row r="260" spans="1:26" ht="15.75" customHeight="1" thickTop="1" thickBot="1" x14ac:dyDescent="0.35">
      <c r="A260" s="130" t="s">
        <v>261</v>
      </c>
      <c r="B260" s="130">
        <v>259</v>
      </c>
      <c r="C260" s="133" t="s">
        <v>1123</v>
      </c>
      <c r="D260" s="133"/>
      <c r="E260" s="133">
        <v>3.58</v>
      </c>
      <c r="F260" s="140">
        <v>-2.19</v>
      </c>
      <c r="G260" s="135">
        <v>23191700</v>
      </c>
      <c r="H260" s="135">
        <v>85484</v>
      </c>
      <c r="I260" s="135">
        <v>2005</v>
      </c>
      <c r="J260" s="133">
        <v>15.67</v>
      </c>
      <c r="K260" s="133">
        <v>2.5299999999999998</v>
      </c>
      <c r="L260" s="133">
        <v>0.43</v>
      </c>
      <c r="M260" s="133">
        <v>0.04</v>
      </c>
      <c r="N260" s="133">
        <v>0.22</v>
      </c>
      <c r="O260" s="133">
        <v>17.05</v>
      </c>
      <c r="P260" s="133">
        <v>22.25</v>
      </c>
      <c r="Q260" s="133">
        <v>9.4600000000000009</v>
      </c>
      <c r="R260" s="133">
        <v>4.1900000000000004</v>
      </c>
      <c r="S260" s="133">
        <v>39.06</v>
      </c>
      <c r="T260" s="133"/>
      <c r="U260" s="133"/>
      <c r="V260" s="133"/>
      <c r="W260" s="134"/>
      <c r="X260" s="133"/>
      <c r="Y260" s="2"/>
      <c r="Z260" s="2"/>
    </row>
    <row r="261" spans="1:26" ht="15.75" customHeight="1" thickTop="1" thickBot="1" x14ac:dyDescent="0.35">
      <c r="A261" s="131" t="s">
        <v>262</v>
      </c>
      <c r="B261" s="131">
        <v>260</v>
      </c>
      <c r="C261" s="136" t="s">
        <v>1123</v>
      </c>
      <c r="D261" s="136"/>
      <c r="E261" s="136">
        <v>31</v>
      </c>
      <c r="F261" s="136">
        <v>0</v>
      </c>
      <c r="G261" s="136">
        <v>0</v>
      </c>
      <c r="H261" s="136">
        <v>0</v>
      </c>
      <c r="I261" s="136">
        <v>310</v>
      </c>
      <c r="J261" s="136"/>
      <c r="K261" s="136">
        <v>1.86</v>
      </c>
      <c r="L261" s="136">
        <v>3.5</v>
      </c>
      <c r="M261" s="136"/>
      <c r="N261" s="136">
        <v>0</v>
      </c>
      <c r="O261" s="136">
        <v>-2.73</v>
      </c>
      <c r="P261" s="136">
        <v>-12.52</v>
      </c>
      <c r="Q261" s="136">
        <v>-14.71</v>
      </c>
      <c r="R261" s="136"/>
      <c r="S261" s="136">
        <v>24.92</v>
      </c>
      <c r="T261" s="136"/>
      <c r="U261" s="136"/>
      <c r="V261" s="136"/>
      <c r="W261" s="137"/>
      <c r="X261" s="136"/>
      <c r="Y261" s="2"/>
      <c r="Z261" s="2"/>
    </row>
    <row r="262" spans="1:26" ht="15.75" customHeight="1" thickTop="1" thickBot="1" x14ac:dyDescent="0.35">
      <c r="A262" s="130" t="s">
        <v>263</v>
      </c>
      <c r="B262" s="130">
        <v>261</v>
      </c>
      <c r="C262" s="133" t="s">
        <v>1122</v>
      </c>
      <c r="D262" s="133"/>
      <c r="E262" s="133">
        <v>52.25</v>
      </c>
      <c r="F262" s="140">
        <v>-0.48</v>
      </c>
      <c r="G262" s="135">
        <v>10175800</v>
      </c>
      <c r="H262" s="135">
        <v>529763</v>
      </c>
      <c r="I262" s="135">
        <v>167540</v>
      </c>
      <c r="J262" s="133">
        <v>15.36</v>
      </c>
      <c r="K262" s="133">
        <v>4.6100000000000003</v>
      </c>
      <c r="L262" s="133">
        <v>0.25</v>
      </c>
      <c r="M262" s="133">
        <v>1.1499999999999999</v>
      </c>
      <c r="N262" s="133">
        <v>3.42</v>
      </c>
      <c r="O262" s="133">
        <v>20.440000000000001</v>
      </c>
      <c r="P262" s="133">
        <v>31.37</v>
      </c>
      <c r="Q262" s="133">
        <v>68.94</v>
      </c>
      <c r="R262" s="133">
        <v>5.07</v>
      </c>
      <c r="S262" s="133">
        <v>78.989999999999995</v>
      </c>
      <c r="T262" s="133"/>
      <c r="U262" s="133"/>
      <c r="V262" s="133"/>
      <c r="W262" s="134"/>
      <c r="X262" s="133"/>
      <c r="Y262" s="2"/>
      <c r="Z262" s="2"/>
    </row>
    <row r="263" spans="1:26" ht="15.75" customHeight="1" thickTop="1" thickBot="1" x14ac:dyDescent="0.35">
      <c r="A263" s="131" t="s">
        <v>264</v>
      </c>
      <c r="B263" s="131">
        <v>262</v>
      </c>
      <c r="C263" s="136" t="s">
        <v>1123</v>
      </c>
      <c r="D263" s="136"/>
      <c r="E263" s="136">
        <v>12.2</v>
      </c>
      <c r="F263" s="136">
        <v>0</v>
      </c>
      <c r="G263" s="138">
        <v>760900</v>
      </c>
      <c r="H263" s="138">
        <v>9313</v>
      </c>
      <c r="I263" s="138">
        <v>2513</v>
      </c>
      <c r="J263" s="136">
        <v>41.87</v>
      </c>
      <c r="K263" s="136">
        <v>5.32</v>
      </c>
      <c r="L263" s="136">
        <v>0.18</v>
      </c>
      <c r="M263" s="136">
        <v>0.19</v>
      </c>
      <c r="N263" s="136">
        <v>0.28000000000000003</v>
      </c>
      <c r="O263" s="136">
        <v>21.6</v>
      </c>
      <c r="P263" s="136">
        <v>20.05</v>
      </c>
      <c r="Q263" s="136">
        <v>15.38</v>
      </c>
      <c r="R263" s="136">
        <v>1.52</v>
      </c>
      <c r="S263" s="136">
        <v>42.66</v>
      </c>
      <c r="T263" s="136"/>
      <c r="U263" s="136"/>
      <c r="V263" s="136"/>
      <c r="W263" s="137"/>
      <c r="X263" s="136"/>
      <c r="Y263" s="2"/>
      <c r="Z263" s="2"/>
    </row>
    <row r="264" spans="1:26" ht="15.75" customHeight="1" thickTop="1" thickBot="1" x14ac:dyDescent="0.35">
      <c r="A264" s="130" t="s">
        <v>265</v>
      </c>
      <c r="B264" s="130">
        <v>263</v>
      </c>
      <c r="C264" s="133" t="s">
        <v>1122</v>
      </c>
      <c r="D264" s="133"/>
      <c r="E264" s="133">
        <v>12</v>
      </c>
      <c r="F264" s="134">
        <v>0.84</v>
      </c>
      <c r="G264" s="135">
        <v>14300</v>
      </c>
      <c r="H264" s="133">
        <v>169</v>
      </c>
      <c r="I264" s="135">
        <v>2400</v>
      </c>
      <c r="J264" s="133">
        <v>12.29</v>
      </c>
      <c r="K264" s="133">
        <v>0.65</v>
      </c>
      <c r="L264" s="133">
        <v>0.24</v>
      </c>
      <c r="M264" s="133">
        <v>0.42</v>
      </c>
      <c r="N264" s="133">
        <v>0.95</v>
      </c>
      <c r="O264" s="133">
        <v>4.8499999999999996</v>
      </c>
      <c r="P264" s="133">
        <v>5.23</v>
      </c>
      <c r="Q264" s="133">
        <v>4.1500000000000004</v>
      </c>
      <c r="R264" s="133">
        <v>3.61</v>
      </c>
      <c r="S264" s="133">
        <v>27.55</v>
      </c>
      <c r="T264" s="133"/>
      <c r="U264" s="133"/>
      <c r="V264" s="133"/>
      <c r="W264" s="134"/>
      <c r="X264" s="133"/>
      <c r="Y264" s="2"/>
      <c r="Z264" s="2"/>
    </row>
    <row r="265" spans="1:26" ht="15.75" customHeight="1" thickTop="1" thickBot="1" x14ac:dyDescent="0.35">
      <c r="A265" s="131" t="s">
        <v>266</v>
      </c>
      <c r="B265" s="131">
        <v>264</v>
      </c>
      <c r="C265" s="136" t="s">
        <v>1122</v>
      </c>
      <c r="D265" s="136"/>
      <c r="E265" s="136">
        <v>0.75</v>
      </c>
      <c r="F265" s="139">
        <v>-1.32</v>
      </c>
      <c r="G265" s="138">
        <v>912100</v>
      </c>
      <c r="H265" s="136">
        <v>695</v>
      </c>
      <c r="I265" s="136">
        <v>191</v>
      </c>
      <c r="J265" s="136"/>
      <c r="K265" s="136">
        <v>1.28</v>
      </c>
      <c r="L265" s="136">
        <v>6.76</v>
      </c>
      <c r="M265" s="136"/>
      <c r="N265" s="136">
        <v>0</v>
      </c>
      <c r="O265" s="136">
        <v>-4.54</v>
      </c>
      <c r="P265" s="136">
        <v>-50.63</v>
      </c>
      <c r="Q265" s="136">
        <v>-7.21</v>
      </c>
      <c r="R265" s="136"/>
      <c r="S265" s="136">
        <v>80.790000000000006</v>
      </c>
      <c r="T265" s="136"/>
      <c r="U265" s="136"/>
      <c r="V265" s="136"/>
      <c r="W265" s="137"/>
      <c r="X265" s="136"/>
      <c r="Y265" s="2"/>
      <c r="Z265" s="2"/>
    </row>
    <row r="266" spans="1:26" ht="15.75" customHeight="1" thickTop="1" thickBot="1" x14ac:dyDescent="0.35">
      <c r="A266" s="130" t="s">
        <v>267</v>
      </c>
      <c r="B266" s="130">
        <v>265</v>
      </c>
      <c r="C266" s="133" t="s">
        <v>1122</v>
      </c>
      <c r="D266" s="133"/>
      <c r="E266" s="133">
        <v>2.06</v>
      </c>
      <c r="F266" s="140">
        <v>-0.96</v>
      </c>
      <c r="G266" s="135">
        <v>72620900</v>
      </c>
      <c r="H266" s="135">
        <v>150807</v>
      </c>
      <c r="I266" s="135">
        <v>42095</v>
      </c>
      <c r="J266" s="133"/>
      <c r="K266" s="133">
        <v>0.57999999999999996</v>
      </c>
      <c r="L266" s="133">
        <v>1.31</v>
      </c>
      <c r="M266" s="133">
        <v>0.1</v>
      </c>
      <c r="N266" s="133">
        <v>0</v>
      </c>
      <c r="O266" s="133">
        <v>-6.99</v>
      </c>
      <c r="P266" s="133">
        <v>-14.06</v>
      </c>
      <c r="Q266" s="133">
        <v>-10.94</v>
      </c>
      <c r="R266" s="133">
        <v>4.8499999999999996</v>
      </c>
      <c r="S266" s="133">
        <v>52.44</v>
      </c>
      <c r="T266" s="133"/>
      <c r="U266" s="133"/>
      <c r="V266" s="133"/>
      <c r="W266" s="134"/>
      <c r="X266" s="133"/>
      <c r="Y266" s="2"/>
      <c r="Z266" s="2"/>
    </row>
    <row r="267" spans="1:26" ht="15.75" customHeight="1" thickTop="1" thickBot="1" x14ac:dyDescent="0.35">
      <c r="A267" s="131" t="s">
        <v>268</v>
      </c>
      <c r="B267" s="131">
        <v>266</v>
      </c>
      <c r="C267" s="136" t="s">
        <v>1122</v>
      </c>
      <c r="D267" s="136"/>
      <c r="E267" s="136">
        <v>2.54</v>
      </c>
      <c r="F267" s="139">
        <v>-3.79</v>
      </c>
      <c r="G267" s="138">
        <v>89400</v>
      </c>
      <c r="H267" s="136">
        <v>229</v>
      </c>
      <c r="I267" s="136">
        <v>931</v>
      </c>
      <c r="J267" s="136">
        <v>35.85</v>
      </c>
      <c r="K267" s="136">
        <v>0.9</v>
      </c>
      <c r="L267" s="136">
        <v>2.78</v>
      </c>
      <c r="M267" s="136">
        <v>0.03</v>
      </c>
      <c r="N267" s="136">
        <v>7.0000000000000007E-2</v>
      </c>
      <c r="O267" s="136">
        <v>2.0099999999999998</v>
      </c>
      <c r="P267" s="136">
        <v>2.79</v>
      </c>
      <c r="Q267" s="136">
        <v>0.08</v>
      </c>
      <c r="R267" s="136">
        <v>1.18</v>
      </c>
      <c r="S267" s="136">
        <v>40.5</v>
      </c>
      <c r="T267" s="136"/>
      <c r="U267" s="136"/>
      <c r="V267" s="136"/>
      <c r="W267" s="137"/>
      <c r="X267" s="136"/>
      <c r="Y267" s="2"/>
      <c r="Z267" s="2"/>
    </row>
    <row r="268" spans="1:26" ht="15.75" customHeight="1" thickTop="1" thickBot="1" x14ac:dyDescent="0.35">
      <c r="A268" s="130" t="s">
        <v>269</v>
      </c>
      <c r="B268" s="130">
        <v>267</v>
      </c>
      <c r="C268" s="133" t="s">
        <v>1122</v>
      </c>
      <c r="D268" s="133"/>
      <c r="E268" s="133">
        <v>0.96</v>
      </c>
      <c r="F268" s="140">
        <v>-4</v>
      </c>
      <c r="G268" s="135">
        <v>8525900</v>
      </c>
      <c r="H268" s="135">
        <v>8316</v>
      </c>
      <c r="I268" s="135">
        <v>5069</v>
      </c>
      <c r="J268" s="133"/>
      <c r="K268" s="133">
        <v>0.4</v>
      </c>
      <c r="L268" s="133">
        <v>7.2</v>
      </c>
      <c r="M268" s="133"/>
      <c r="N268" s="133">
        <v>0</v>
      </c>
      <c r="O268" s="133">
        <v>2.94</v>
      </c>
      <c r="P268" s="133">
        <v>-1.54</v>
      </c>
      <c r="Q268" s="133">
        <v>-1.77</v>
      </c>
      <c r="R268" s="133"/>
      <c r="S268" s="133">
        <v>77.06</v>
      </c>
      <c r="T268" s="133"/>
      <c r="U268" s="133"/>
      <c r="V268" s="133"/>
      <c r="W268" s="134"/>
      <c r="X268" s="133"/>
      <c r="Y268" s="2"/>
      <c r="Z268" s="2"/>
    </row>
    <row r="269" spans="1:26" ht="15.75" customHeight="1" thickTop="1" thickBot="1" x14ac:dyDescent="0.35">
      <c r="A269" s="131" t="s">
        <v>270</v>
      </c>
      <c r="B269" s="131">
        <v>268</v>
      </c>
      <c r="C269" s="136" t="s">
        <v>1123</v>
      </c>
      <c r="D269" s="136"/>
      <c r="E269" s="136">
        <v>2.96</v>
      </c>
      <c r="F269" s="139">
        <v>-6.33</v>
      </c>
      <c r="G269" s="138">
        <v>20718300</v>
      </c>
      <c r="H269" s="138">
        <v>63957</v>
      </c>
      <c r="I269" s="138">
        <v>2960</v>
      </c>
      <c r="J269" s="136">
        <v>15.03</v>
      </c>
      <c r="K269" s="136">
        <v>1.6</v>
      </c>
      <c r="L269" s="136">
        <v>2.81</v>
      </c>
      <c r="M269" s="136"/>
      <c r="N269" s="136">
        <v>0.19</v>
      </c>
      <c r="O269" s="136">
        <v>5.96</v>
      </c>
      <c r="P269" s="136">
        <v>11.27</v>
      </c>
      <c r="Q269" s="136">
        <v>10.6</v>
      </c>
      <c r="R269" s="136"/>
      <c r="S269" s="136">
        <v>36.590000000000003</v>
      </c>
      <c r="T269" s="136"/>
      <c r="U269" s="136"/>
      <c r="V269" s="136"/>
      <c r="W269" s="137"/>
      <c r="X269" s="136"/>
      <c r="Y269" s="2"/>
      <c r="Z269" s="2"/>
    </row>
    <row r="270" spans="1:26" ht="15.75" customHeight="1" thickTop="1" thickBot="1" x14ac:dyDescent="0.35">
      <c r="A270" s="130" t="s">
        <v>271</v>
      </c>
      <c r="B270" s="130">
        <v>269</v>
      </c>
      <c r="C270" s="133" t="s">
        <v>1122</v>
      </c>
      <c r="D270" s="133"/>
      <c r="E270" s="133">
        <v>23.6</v>
      </c>
      <c r="F270" s="140">
        <v>-2.48</v>
      </c>
      <c r="G270" s="135">
        <v>52386900</v>
      </c>
      <c r="H270" s="135">
        <v>1249887</v>
      </c>
      <c r="I270" s="135">
        <v>132503</v>
      </c>
      <c r="J270" s="141">
        <v>88239.31</v>
      </c>
      <c r="K270" s="133">
        <v>1.05</v>
      </c>
      <c r="L270" s="133">
        <v>2.5499999999999998</v>
      </c>
      <c r="M270" s="133">
        <v>0.18</v>
      </c>
      <c r="N270" s="133">
        <v>0</v>
      </c>
      <c r="O270" s="133">
        <v>1.55</v>
      </c>
      <c r="P270" s="133"/>
      <c r="Q270" s="133">
        <v>0.42</v>
      </c>
      <c r="R270" s="133">
        <v>5.19</v>
      </c>
      <c r="S270" s="133">
        <v>35.11</v>
      </c>
      <c r="T270" s="133"/>
      <c r="U270" s="133"/>
      <c r="V270" s="133"/>
      <c r="W270" s="134"/>
      <c r="X270" s="133"/>
      <c r="Y270" s="2"/>
      <c r="Z270" s="2"/>
    </row>
    <row r="271" spans="1:26" ht="15.75" customHeight="1" thickTop="1" thickBot="1" x14ac:dyDescent="0.35">
      <c r="A271" s="131" t="s">
        <v>272</v>
      </c>
      <c r="B271" s="131">
        <v>270</v>
      </c>
      <c r="C271" s="136" t="s">
        <v>1123</v>
      </c>
      <c r="D271" s="136"/>
      <c r="E271" s="136">
        <v>1.31</v>
      </c>
      <c r="F271" s="139">
        <v>-6.43</v>
      </c>
      <c r="G271" s="138">
        <v>5280700</v>
      </c>
      <c r="H271" s="138">
        <v>7164</v>
      </c>
      <c r="I271" s="138">
        <v>1040</v>
      </c>
      <c r="J271" s="136">
        <v>18.420000000000002</v>
      </c>
      <c r="K271" s="136">
        <v>0.79</v>
      </c>
      <c r="L271" s="136">
        <v>1.38</v>
      </c>
      <c r="M271" s="136"/>
      <c r="N271" s="136">
        <v>7.0000000000000007E-2</v>
      </c>
      <c r="O271" s="136">
        <v>3.35</v>
      </c>
      <c r="P271" s="136">
        <v>4.3899999999999997</v>
      </c>
      <c r="Q271" s="136">
        <v>7.9</v>
      </c>
      <c r="R271" s="136"/>
      <c r="S271" s="136">
        <v>22.56</v>
      </c>
      <c r="T271" s="136"/>
      <c r="U271" s="136"/>
      <c r="V271" s="136"/>
      <c r="W271" s="137"/>
      <c r="X271" s="136"/>
      <c r="Y271" s="2"/>
      <c r="Z271" s="2"/>
    </row>
    <row r="272" spans="1:26" ht="15.75" customHeight="1" thickTop="1" thickBot="1" x14ac:dyDescent="0.35">
      <c r="A272" s="130" t="s">
        <v>273</v>
      </c>
      <c r="B272" s="130">
        <v>271</v>
      </c>
      <c r="C272" s="133" t="s">
        <v>1122</v>
      </c>
      <c r="D272" s="133"/>
      <c r="E272" s="133">
        <v>2.78</v>
      </c>
      <c r="F272" s="140">
        <v>-0.71</v>
      </c>
      <c r="G272" s="135">
        <v>24040400</v>
      </c>
      <c r="H272" s="135">
        <v>67257</v>
      </c>
      <c r="I272" s="135">
        <v>23888</v>
      </c>
      <c r="J272" s="133">
        <v>7.59</v>
      </c>
      <c r="K272" s="133">
        <v>3.44</v>
      </c>
      <c r="L272" s="133">
        <v>15.83</v>
      </c>
      <c r="M272" s="133"/>
      <c r="N272" s="133">
        <v>0.36</v>
      </c>
      <c r="O272" s="133">
        <v>18.36</v>
      </c>
      <c r="P272" s="133">
        <v>25.04</v>
      </c>
      <c r="Q272" s="133">
        <v>-14.63</v>
      </c>
      <c r="R272" s="133">
        <v>61.77</v>
      </c>
      <c r="S272" s="133">
        <v>44.61</v>
      </c>
      <c r="T272" s="133"/>
      <c r="U272" s="133"/>
      <c r="V272" s="133"/>
      <c r="W272" s="134"/>
      <c r="X272" s="133"/>
      <c r="Y272" s="2"/>
      <c r="Z272" s="2"/>
    </row>
    <row r="273" spans="1:26" ht="15.75" customHeight="1" thickTop="1" thickBot="1" x14ac:dyDescent="0.35">
      <c r="A273" s="131" t="s">
        <v>274</v>
      </c>
      <c r="B273" s="131">
        <v>272</v>
      </c>
      <c r="C273" s="136" t="s">
        <v>1122</v>
      </c>
      <c r="D273" s="136"/>
      <c r="E273" s="136">
        <v>1.45</v>
      </c>
      <c r="F273" s="137">
        <v>1.4</v>
      </c>
      <c r="G273" s="138">
        <v>10653200</v>
      </c>
      <c r="H273" s="138">
        <v>15494</v>
      </c>
      <c r="I273" s="138">
        <v>3113</v>
      </c>
      <c r="J273" s="136"/>
      <c r="K273" s="136">
        <v>1.52</v>
      </c>
      <c r="L273" s="136">
        <v>3.2</v>
      </c>
      <c r="M273" s="136"/>
      <c r="N273" s="136">
        <v>0</v>
      </c>
      <c r="O273" s="136">
        <v>-1</v>
      </c>
      <c r="P273" s="136">
        <v>-23.17</v>
      </c>
      <c r="Q273" s="136">
        <v>-203.06</v>
      </c>
      <c r="R273" s="136"/>
      <c r="S273" s="136">
        <v>44.17</v>
      </c>
      <c r="T273" s="136"/>
      <c r="U273" s="136"/>
      <c r="V273" s="136"/>
      <c r="W273" s="137"/>
      <c r="X273" s="136"/>
      <c r="Y273" s="2"/>
      <c r="Z273" s="2"/>
    </row>
    <row r="274" spans="1:26" ht="15.75" customHeight="1" thickTop="1" thickBot="1" x14ac:dyDescent="0.35">
      <c r="A274" s="130" t="s">
        <v>275</v>
      </c>
      <c r="B274" s="130">
        <v>273</v>
      </c>
      <c r="C274" s="133" t="s">
        <v>1122</v>
      </c>
      <c r="D274" s="133" t="s">
        <v>15</v>
      </c>
      <c r="E274" s="133">
        <v>0.33</v>
      </c>
      <c r="F274" s="140">
        <v>-2.94</v>
      </c>
      <c r="G274" s="135">
        <v>127600</v>
      </c>
      <c r="H274" s="133">
        <v>38</v>
      </c>
      <c r="I274" s="133">
        <v>255</v>
      </c>
      <c r="J274" s="133"/>
      <c r="K274" s="133">
        <v>8.25</v>
      </c>
      <c r="L274" s="133">
        <v>38.869999999999997</v>
      </c>
      <c r="M274" s="133"/>
      <c r="N274" s="133">
        <v>0</v>
      </c>
      <c r="O274" s="133">
        <v>-14.76</v>
      </c>
      <c r="P274" s="133">
        <v>-359.85</v>
      </c>
      <c r="Q274" s="133">
        <v>-30.13</v>
      </c>
      <c r="R274" s="133"/>
      <c r="S274" s="133">
        <v>55.06</v>
      </c>
      <c r="T274" s="133"/>
      <c r="U274" s="133"/>
      <c r="V274" s="133"/>
      <c r="W274" s="134"/>
      <c r="X274" s="133"/>
      <c r="Y274" s="2"/>
      <c r="Z274" s="2"/>
    </row>
    <row r="275" spans="1:26" ht="15.75" customHeight="1" thickTop="1" thickBot="1" x14ac:dyDescent="0.35">
      <c r="A275" s="131" t="s">
        <v>276</v>
      </c>
      <c r="B275" s="131">
        <v>274</v>
      </c>
      <c r="C275" s="136" t="s">
        <v>1122</v>
      </c>
      <c r="D275" s="136"/>
      <c r="E275" s="136">
        <v>77.75</v>
      </c>
      <c r="F275" s="139">
        <v>-0.96</v>
      </c>
      <c r="G275" s="136">
        <v>500</v>
      </c>
      <c r="H275" s="136">
        <v>39</v>
      </c>
      <c r="I275" s="138">
        <v>1050</v>
      </c>
      <c r="J275" s="136">
        <v>14.57</v>
      </c>
      <c r="K275" s="136">
        <v>0.9</v>
      </c>
      <c r="L275" s="136">
        <v>0.16</v>
      </c>
      <c r="M275" s="136">
        <v>4.2</v>
      </c>
      <c r="N275" s="136">
        <v>5.29</v>
      </c>
      <c r="O275" s="136">
        <v>6.37</v>
      </c>
      <c r="P275" s="136">
        <v>6.18</v>
      </c>
      <c r="Q275" s="136">
        <v>7.47</v>
      </c>
      <c r="R275" s="136">
        <v>5.4</v>
      </c>
      <c r="S275" s="136">
        <v>25.51</v>
      </c>
      <c r="T275" s="136"/>
      <c r="U275" s="136"/>
      <c r="V275" s="136"/>
      <c r="W275" s="137"/>
      <c r="X275" s="136"/>
      <c r="Y275" s="2"/>
      <c r="Z275" s="2"/>
    </row>
    <row r="276" spans="1:26" ht="15.75" customHeight="1" thickTop="1" thickBot="1" x14ac:dyDescent="0.35">
      <c r="A276" s="130" t="s">
        <v>277</v>
      </c>
      <c r="B276" s="130">
        <v>275</v>
      </c>
      <c r="C276" s="133" t="s">
        <v>1122</v>
      </c>
      <c r="D276" s="133"/>
      <c r="E276" s="133">
        <v>9.75</v>
      </c>
      <c r="F276" s="140">
        <v>-4.41</v>
      </c>
      <c r="G276" s="135">
        <v>16308800</v>
      </c>
      <c r="H276" s="135">
        <v>162442</v>
      </c>
      <c r="I276" s="135">
        <v>5923</v>
      </c>
      <c r="J276" s="133">
        <v>20.18</v>
      </c>
      <c r="K276" s="133">
        <v>2.2999999999999998</v>
      </c>
      <c r="L276" s="133">
        <v>1.17</v>
      </c>
      <c r="M276" s="133">
        <v>0.14000000000000001</v>
      </c>
      <c r="N276" s="133">
        <v>0.47</v>
      </c>
      <c r="O276" s="133">
        <v>10.8</v>
      </c>
      <c r="P276" s="133">
        <v>12.31</v>
      </c>
      <c r="Q276" s="133">
        <v>19.649999999999999</v>
      </c>
      <c r="R276" s="133">
        <v>1.28</v>
      </c>
      <c r="S276" s="133">
        <v>35.14</v>
      </c>
      <c r="T276" s="133"/>
      <c r="U276" s="133"/>
      <c r="V276" s="133"/>
      <c r="W276" s="134"/>
      <c r="X276" s="133"/>
      <c r="Y276" s="2"/>
      <c r="Z276" s="2"/>
    </row>
    <row r="277" spans="1:26" ht="15.75" customHeight="1" thickTop="1" thickBot="1" x14ac:dyDescent="0.35">
      <c r="A277" s="131" t="s">
        <v>278</v>
      </c>
      <c r="B277" s="131">
        <v>276</v>
      </c>
      <c r="C277" s="136" t="s">
        <v>1122</v>
      </c>
      <c r="D277" s="136"/>
      <c r="E277" s="136">
        <v>15.9</v>
      </c>
      <c r="F277" s="139">
        <v>-4.22</v>
      </c>
      <c r="G277" s="138">
        <v>18273700</v>
      </c>
      <c r="H277" s="138">
        <v>293288</v>
      </c>
      <c r="I277" s="138">
        <v>14651</v>
      </c>
      <c r="J277" s="136">
        <v>25.58</v>
      </c>
      <c r="K277" s="136">
        <v>4.04</v>
      </c>
      <c r="L277" s="136">
        <v>5.4</v>
      </c>
      <c r="M277" s="136">
        <v>0.45</v>
      </c>
      <c r="N277" s="136">
        <v>0.59</v>
      </c>
      <c r="O277" s="136">
        <v>7.33</v>
      </c>
      <c r="P277" s="136">
        <v>16.68</v>
      </c>
      <c r="Q277" s="136">
        <v>5.05</v>
      </c>
      <c r="R277" s="136">
        <v>1.62</v>
      </c>
      <c r="S277" s="136">
        <v>53.92</v>
      </c>
      <c r="T277" s="136"/>
      <c r="U277" s="136"/>
      <c r="V277" s="136"/>
      <c r="W277" s="137"/>
      <c r="X277" s="136"/>
      <c r="Y277" s="2"/>
      <c r="Z277" s="2"/>
    </row>
    <row r="278" spans="1:26" ht="15.75" customHeight="1" thickTop="1" thickBot="1" x14ac:dyDescent="0.35">
      <c r="A278" s="130" t="s">
        <v>279</v>
      </c>
      <c r="B278" s="130">
        <v>277</v>
      </c>
      <c r="C278" s="133" t="s">
        <v>1122</v>
      </c>
      <c r="D278" s="133"/>
      <c r="E278" s="133">
        <v>34.5</v>
      </c>
      <c r="F278" s="140">
        <v>-4.17</v>
      </c>
      <c r="G278" s="135">
        <v>11069800</v>
      </c>
      <c r="H278" s="135">
        <v>384085</v>
      </c>
      <c r="I278" s="135">
        <v>33675</v>
      </c>
      <c r="J278" s="133">
        <v>38.590000000000003</v>
      </c>
      <c r="K278" s="133">
        <v>8.1</v>
      </c>
      <c r="L278" s="133">
        <v>2.62</v>
      </c>
      <c r="M278" s="133">
        <v>0.45</v>
      </c>
      <c r="N278" s="133">
        <v>0.84</v>
      </c>
      <c r="O278" s="133">
        <v>8.81</v>
      </c>
      <c r="P278" s="133">
        <v>24.23</v>
      </c>
      <c r="Q278" s="133">
        <v>28.34</v>
      </c>
      <c r="R278" s="133">
        <v>1.53</v>
      </c>
      <c r="S278" s="133">
        <v>47.09</v>
      </c>
      <c r="T278" s="133"/>
      <c r="U278" s="133"/>
      <c r="V278" s="133"/>
      <c r="W278" s="134"/>
      <c r="X278" s="133"/>
      <c r="Y278" s="2"/>
      <c r="Z278" s="2"/>
    </row>
    <row r="279" spans="1:26" ht="15.75" customHeight="1" thickTop="1" thickBot="1" x14ac:dyDescent="0.35">
      <c r="A279" s="131" t="s">
        <v>280</v>
      </c>
      <c r="B279" s="131">
        <v>278</v>
      </c>
      <c r="C279" s="136" t="s">
        <v>1122</v>
      </c>
      <c r="D279" s="136"/>
      <c r="E279" s="136">
        <v>0.22</v>
      </c>
      <c r="F279" s="139">
        <v>-4.3499999999999996</v>
      </c>
      <c r="G279" s="138">
        <v>1202400</v>
      </c>
      <c r="H279" s="136">
        <v>265</v>
      </c>
      <c r="I279" s="136">
        <v>924</v>
      </c>
      <c r="J279" s="136"/>
      <c r="K279" s="136">
        <v>0.18</v>
      </c>
      <c r="L279" s="136">
        <v>0.72</v>
      </c>
      <c r="M279" s="136">
        <v>0.01</v>
      </c>
      <c r="N279" s="136">
        <v>0</v>
      </c>
      <c r="O279" s="136">
        <v>-1.23</v>
      </c>
      <c r="P279" s="136">
        <v>-6.16</v>
      </c>
      <c r="Q279" s="136">
        <v>-44.79</v>
      </c>
      <c r="R279" s="136"/>
      <c r="S279" s="136">
        <v>56.68</v>
      </c>
      <c r="T279" s="136"/>
      <c r="U279" s="136"/>
      <c r="V279" s="136"/>
      <c r="W279" s="137"/>
      <c r="X279" s="136"/>
      <c r="Y279" s="2"/>
      <c r="Z279" s="2"/>
    </row>
    <row r="280" spans="1:26" ht="15.75" customHeight="1" thickTop="1" thickBot="1" x14ac:dyDescent="0.35">
      <c r="A280" s="130" t="s">
        <v>281</v>
      </c>
      <c r="B280" s="130">
        <v>279</v>
      </c>
      <c r="C280" s="133" t="s">
        <v>1123</v>
      </c>
      <c r="D280" s="133"/>
      <c r="E280" s="133">
        <v>2.62</v>
      </c>
      <c r="F280" s="140">
        <v>-1.5</v>
      </c>
      <c r="G280" s="135">
        <v>256100</v>
      </c>
      <c r="H280" s="133">
        <v>677</v>
      </c>
      <c r="I280" s="135">
        <v>1851</v>
      </c>
      <c r="J280" s="133">
        <v>84.86</v>
      </c>
      <c r="K280" s="133">
        <v>1.83</v>
      </c>
      <c r="L280" s="133">
        <v>0.47</v>
      </c>
      <c r="M280" s="133"/>
      <c r="N280" s="133">
        <v>0.03</v>
      </c>
      <c r="O280" s="133">
        <v>1.9</v>
      </c>
      <c r="P280" s="133">
        <v>2.17</v>
      </c>
      <c r="Q280" s="133">
        <v>10.58</v>
      </c>
      <c r="R280" s="133"/>
      <c r="S280" s="133">
        <v>34.15</v>
      </c>
      <c r="T280" s="133"/>
      <c r="U280" s="133"/>
      <c r="V280" s="133"/>
      <c r="W280" s="134"/>
      <c r="X280" s="133"/>
      <c r="Y280" s="2"/>
      <c r="Z280" s="2"/>
    </row>
    <row r="281" spans="1:26" ht="15.75" customHeight="1" thickTop="1" thickBot="1" x14ac:dyDescent="0.35">
      <c r="A281" s="131" t="s">
        <v>282</v>
      </c>
      <c r="B281" s="131">
        <v>280</v>
      </c>
      <c r="C281" s="136" t="s">
        <v>1122</v>
      </c>
      <c r="D281" s="136"/>
      <c r="E281" s="136">
        <v>17.5</v>
      </c>
      <c r="F281" s="139">
        <v>-1.69</v>
      </c>
      <c r="G281" s="138">
        <v>93100</v>
      </c>
      <c r="H281" s="138">
        <v>1654</v>
      </c>
      <c r="I281" s="138">
        <v>3050</v>
      </c>
      <c r="J281" s="136">
        <v>13.61</v>
      </c>
      <c r="K281" s="136">
        <v>2.88</v>
      </c>
      <c r="L281" s="136">
        <v>0.62</v>
      </c>
      <c r="M281" s="136">
        <v>0.18</v>
      </c>
      <c r="N281" s="136">
        <v>1.28</v>
      </c>
      <c r="O281" s="136">
        <v>18.12</v>
      </c>
      <c r="P281" s="136">
        <v>21.79</v>
      </c>
      <c r="Q281" s="136">
        <v>12.95</v>
      </c>
      <c r="R281" s="136">
        <v>5.2</v>
      </c>
      <c r="S281" s="136">
        <v>45</v>
      </c>
      <c r="T281" s="136"/>
      <c r="U281" s="136"/>
      <c r="V281" s="136"/>
      <c r="W281" s="137"/>
      <c r="X281" s="136"/>
      <c r="Y281" s="2"/>
      <c r="Z281" s="2"/>
    </row>
    <row r="282" spans="1:26" ht="15.75" customHeight="1" thickTop="1" thickBot="1" x14ac:dyDescent="0.35">
      <c r="A282" s="130" t="s">
        <v>283</v>
      </c>
      <c r="B282" s="130">
        <v>281</v>
      </c>
      <c r="C282" s="133" t="s">
        <v>1122</v>
      </c>
      <c r="D282" s="133" t="s">
        <v>15</v>
      </c>
      <c r="E282" s="133">
        <v>0.43</v>
      </c>
      <c r="F282" s="133">
        <v>0</v>
      </c>
      <c r="G282" s="133">
        <v>0</v>
      </c>
      <c r="H282" s="133">
        <v>0</v>
      </c>
      <c r="I282" s="133">
        <v>59</v>
      </c>
      <c r="J282" s="133"/>
      <c r="K282" s="133">
        <v>0.88</v>
      </c>
      <c r="L282" s="133">
        <v>17.64</v>
      </c>
      <c r="M282" s="133"/>
      <c r="N282" s="133">
        <v>0</v>
      </c>
      <c r="O282" s="133">
        <v>0.83</v>
      </c>
      <c r="P282" s="133">
        <v>-35.74</v>
      </c>
      <c r="Q282" s="133">
        <v>-62.22</v>
      </c>
      <c r="R282" s="133"/>
      <c r="S282" s="133">
        <v>52.52</v>
      </c>
      <c r="T282" s="133"/>
      <c r="U282" s="133"/>
      <c r="V282" s="133"/>
      <c r="W282" s="134"/>
      <c r="X282" s="133"/>
      <c r="Y282" s="2"/>
      <c r="Z282" s="2"/>
    </row>
    <row r="283" spans="1:26" ht="15.75" customHeight="1" thickTop="1" thickBot="1" x14ac:dyDescent="0.35">
      <c r="A283" s="131" t="s">
        <v>284</v>
      </c>
      <c r="B283" s="131">
        <v>282</v>
      </c>
      <c r="C283" s="136" t="s">
        <v>1122</v>
      </c>
      <c r="D283" s="136"/>
      <c r="E283" s="136">
        <v>7.3</v>
      </c>
      <c r="F283" s="139">
        <v>-2.0099999999999998</v>
      </c>
      <c r="G283" s="138">
        <v>3484100</v>
      </c>
      <c r="H283" s="138">
        <v>25926</v>
      </c>
      <c r="I283" s="138">
        <v>7446</v>
      </c>
      <c r="J283" s="136">
        <v>21.74</v>
      </c>
      <c r="K283" s="136">
        <v>2.42</v>
      </c>
      <c r="L283" s="136">
        <v>1.99</v>
      </c>
      <c r="M283" s="136">
        <v>0.25</v>
      </c>
      <c r="N283" s="136">
        <v>0.33</v>
      </c>
      <c r="O283" s="136">
        <v>6.42</v>
      </c>
      <c r="P283" s="136">
        <v>11.21</v>
      </c>
      <c r="Q283" s="136">
        <v>7.41</v>
      </c>
      <c r="R283" s="136">
        <v>3.42</v>
      </c>
      <c r="S283" s="136">
        <v>41.21</v>
      </c>
      <c r="T283" s="136"/>
      <c r="U283" s="136"/>
      <c r="V283" s="136"/>
      <c r="W283" s="137"/>
      <c r="X283" s="136"/>
      <c r="Y283" s="2"/>
      <c r="Z283" s="2"/>
    </row>
    <row r="284" spans="1:26" ht="15.75" customHeight="1" thickTop="1" thickBot="1" x14ac:dyDescent="0.35">
      <c r="A284" s="130" t="s">
        <v>285</v>
      </c>
      <c r="B284" s="130">
        <v>283</v>
      </c>
      <c r="C284" s="133" t="s">
        <v>1122</v>
      </c>
      <c r="D284" s="133"/>
      <c r="E284" s="133">
        <v>0.75</v>
      </c>
      <c r="F284" s="140">
        <v>-2.6</v>
      </c>
      <c r="G284" s="135">
        <v>55300</v>
      </c>
      <c r="H284" s="133">
        <v>42</v>
      </c>
      <c r="I284" s="133">
        <v>180</v>
      </c>
      <c r="J284" s="133"/>
      <c r="K284" s="133">
        <v>0.89</v>
      </c>
      <c r="L284" s="133">
        <v>3.04</v>
      </c>
      <c r="M284" s="133"/>
      <c r="N284" s="133">
        <v>0</v>
      </c>
      <c r="O284" s="133">
        <v>-13.46</v>
      </c>
      <c r="P284" s="133">
        <v>-34.14</v>
      </c>
      <c r="Q284" s="133">
        <v>-36.76</v>
      </c>
      <c r="R284" s="133"/>
      <c r="S284" s="133">
        <v>45.71</v>
      </c>
      <c r="T284" s="133"/>
      <c r="U284" s="133"/>
      <c r="V284" s="133"/>
      <c r="W284" s="134"/>
      <c r="X284" s="133"/>
      <c r="Y284" s="2"/>
      <c r="Z284" s="2"/>
    </row>
    <row r="285" spans="1:26" ht="15.75" customHeight="1" thickTop="1" thickBot="1" x14ac:dyDescent="0.35">
      <c r="A285" s="131" t="s">
        <v>286</v>
      </c>
      <c r="B285" s="131">
        <v>284</v>
      </c>
      <c r="C285" s="136" t="s">
        <v>1122</v>
      </c>
      <c r="D285" s="136"/>
      <c r="E285" s="136">
        <v>3.48</v>
      </c>
      <c r="F285" s="139">
        <v>-4.92</v>
      </c>
      <c r="G285" s="138">
        <v>10033600</v>
      </c>
      <c r="H285" s="138">
        <v>35659</v>
      </c>
      <c r="I285" s="138">
        <v>3062</v>
      </c>
      <c r="J285" s="136">
        <v>15.93</v>
      </c>
      <c r="K285" s="136">
        <v>2.91</v>
      </c>
      <c r="L285" s="136">
        <v>0.57999999999999996</v>
      </c>
      <c r="M285" s="136">
        <v>0.03</v>
      </c>
      <c r="N285" s="136">
        <v>0.2</v>
      </c>
      <c r="O285" s="136">
        <v>15.47</v>
      </c>
      <c r="P285" s="136">
        <v>18.28</v>
      </c>
      <c r="Q285" s="136">
        <v>9.19</v>
      </c>
      <c r="R285" s="136">
        <v>8.0500000000000007</v>
      </c>
      <c r="S285" s="136">
        <v>72.61</v>
      </c>
      <c r="T285" s="136"/>
      <c r="U285" s="136"/>
      <c r="V285" s="136"/>
      <c r="W285" s="137"/>
      <c r="X285" s="136"/>
      <c r="Y285" s="2"/>
      <c r="Z285" s="2"/>
    </row>
    <row r="286" spans="1:26" ht="15.75" customHeight="1" thickTop="1" thickBot="1" x14ac:dyDescent="0.35">
      <c r="A286" s="130" t="s">
        <v>287</v>
      </c>
      <c r="B286" s="130">
        <v>285</v>
      </c>
      <c r="C286" s="133" t="s">
        <v>1122</v>
      </c>
      <c r="D286" s="133"/>
      <c r="E286" s="133">
        <v>1.44</v>
      </c>
      <c r="F286" s="140">
        <v>-2.04</v>
      </c>
      <c r="G286" s="135">
        <v>189000</v>
      </c>
      <c r="H286" s="133">
        <v>273</v>
      </c>
      <c r="I286" s="133">
        <v>400</v>
      </c>
      <c r="J286" s="133"/>
      <c r="K286" s="133">
        <v>1.21</v>
      </c>
      <c r="L286" s="133">
        <v>1.04</v>
      </c>
      <c r="M286" s="133"/>
      <c r="N286" s="133">
        <v>0</v>
      </c>
      <c r="O286" s="133">
        <v>-3.43</v>
      </c>
      <c r="P286" s="133">
        <v>-8.6</v>
      </c>
      <c r="Q286" s="133">
        <v>-0.01</v>
      </c>
      <c r="R286" s="133"/>
      <c r="S286" s="133">
        <v>27.09</v>
      </c>
      <c r="T286" s="133"/>
      <c r="U286" s="133"/>
      <c r="V286" s="133"/>
      <c r="W286" s="134"/>
      <c r="X286" s="133"/>
      <c r="Y286" s="2"/>
      <c r="Z286" s="2"/>
    </row>
    <row r="287" spans="1:26" ht="15.75" customHeight="1" thickTop="1" thickBot="1" x14ac:dyDescent="0.35">
      <c r="A287" s="131" t="s">
        <v>288</v>
      </c>
      <c r="B287" s="131">
        <v>286</v>
      </c>
      <c r="C287" s="136" t="s">
        <v>1123</v>
      </c>
      <c r="D287" s="136"/>
      <c r="E287" s="136">
        <v>73</v>
      </c>
      <c r="F287" s="137">
        <v>1.04</v>
      </c>
      <c r="G287" s="138">
        <v>33749400</v>
      </c>
      <c r="H287" s="138">
        <v>2458559</v>
      </c>
      <c r="I287" s="138">
        <v>172961</v>
      </c>
      <c r="J287" s="136">
        <v>6.15</v>
      </c>
      <c r="K287" s="136">
        <v>0.43</v>
      </c>
      <c r="L287" s="136">
        <v>7.79</v>
      </c>
      <c r="M287" s="136"/>
      <c r="N287" s="136">
        <v>11.95</v>
      </c>
      <c r="O287" s="136">
        <v>1.1599999999999999</v>
      </c>
      <c r="P287" s="136">
        <v>7.09</v>
      </c>
      <c r="Q287" s="136">
        <v>10.45</v>
      </c>
      <c r="R287" s="136">
        <v>6.86</v>
      </c>
      <c r="S287" s="136">
        <v>74.48</v>
      </c>
      <c r="T287" s="136"/>
      <c r="U287" s="136"/>
      <c r="V287" s="136"/>
      <c r="W287" s="137"/>
      <c r="X287" s="136"/>
      <c r="Y287" s="2"/>
      <c r="Z287" s="2"/>
    </row>
    <row r="288" spans="1:26" ht="15.75" customHeight="1" thickTop="1" thickBot="1" x14ac:dyDescent="0.35">
      <c r="A288" s="130" t="s">
        <v>289</v>
      </c>
      <c r="B288" s="130">
        <v>287</v>
      </c>
      <c r="C288" s="133" t="s">
        <v>1122</v>
      </c>
      <c r="D288" s="133"/>
      <c r="E288" s="133">
        <v>3.08</v>
      </c>
      <c r="F288" s="140">
        <v>-1.91</v>
      </c>
      <c r="G288" s="135">
        <v>95200</v>
      </c>
      <c r="H288" s="133">
        <v>297</v>
      </c>
      <c r="I288" s="135">
        <v>1848</v>
      </c>
      <c r="J288" s="133"/>
      <c r="K288" s="133">
        <v>0.53</v>
      </c>
      <c r="L288" s="133">
        <v>2.12</v>
      </c>
      <c r="M288" s="133"/>
      <c r="N288" s="133">
        <v>0</v>
      </c>
      <c r="O288" s="133">
        <v>-0.43</v>
      </c>
      <c r="P288" s="133">
        <v>-4.55</v>
      </c>
      <c r="Q288" s="133">
        <v>-1.07</v>
      </c>
      <c r="R288" s="133">
        <v>1.95</v>
      </c>
      <c r="S288" s="133">
        <v>40.07</v>
      </c>
      <c r="T288" s="133"/>
      <c r="U288" s="133"/>
      <c r="V288" s="133"/>
      <c r="W288" s="134"/>
      <c r="X288" s="133"/>
      <c r="Y288" s="2"/>
      <c r="Z288" s="2"/>
    </row>
    <row r="289" spans="1:26" ht="15.75" customHeight="1" thickTop="1" thickBot="1" x14ac:dyDescent="0.35">
      <c r="A289" s="131" t="s">
        <v>290</v>
      </c>
      <c r="B289" s="131">
        <v>288</v>
      </c>
      <c r="C289" s="136" t="s">
        <v>1122</v>
      </c>
      <c r="D289" s="136" t="s">
        <v>98</v>
      </c>
      <c r="E289" s="136">
        <v>0.18</v>
      </c>
      <c r="F289" s="136">
        <v>0</v>
      </c>
      <c r="G289" s="136">
        <v>0</v>
      </c>
      <c r="H289" s="136">
        <v>0</v>
      </c>
      <c r="I289" s="136">
        <v>158</v>
      </c>
      <c r="J289" s="136"/>
      <c r="K289" s="136">
        <v>0.24</v>
      </c>
      <c r="L289" s="136">
        <v>2.5299999999999998</v>
      </c>
      <c r="M289" s="136"/>
      <c r="N289" s="136">
        <v>0</v>
      </c>
      <c r="O289" s="136">
        <v>-11.12</v>
      </c>
      <c r="P289" s="136">
        <v>-46.89</v>
      </c>
      <c r="Q289" s="136">
        <v>-56.28</v>
      </c>
      <c r="R289" s="136"/>
      <c r="S289" s="136">
        <v>62.46</v>
      </c>
      <c r="T289" s="136"/>
      <c r="U289" s="136"/>
      <c r="V289" s="136"/>
      <c r="W289" s="137"/>
      <c r="X289" s="136"/>
      <c r="Y289" s="2"/>
      <c r="Z289" s="2"/>
    </row>
    <row r="290" spans="1:26" ht="15.75" customHeight="1" thickTop="1" thickBot="1" x14ac:dyDescent="0.35">
      <c r="A290" s="130" t="s">
        <v>291</v>
      </c>
      <c r="B290" s="130">
        <v>289</v>
      </c>
      <c r="C290" s="133" t="s">
        <v>1122</v>
      </c>
      <c r="D290" s="133"/>
      <c r="E290" s="133">
        <v>7.5</v>
      </c>
      <c r="F290" s="140">
        <v>-1.96</v>
      </c>
      <c r="G290" s="135">
        <v>50500</v>
      </c>
      <c r="H290" s="133">
        <v>385</v>
      </c>
      <c r="I290" s="135">
        <v>1875</v>
      </c>
      <c r="J290" s="133">
        <v>8.65</v>
      </c>
      <c r="K290" s="133">
        <v>0.91</v>
      </c>
      <c r="L290" s="133">
        <v>1.6</v>
      </c>
      <c r="M290" s="133">
        <v>0.22</v>
      </c>
      <c r="N290" s="133">
        <v>0.87</v>
      </c>
      <c r="O290" s="133">
        <v>3.17</v>
      </c>
      <c r="P290" s="133">
        <v>10.61</v>
      </c>
      <c r="Q290" s="133">
        <v>10.199999999999999</v>
      </c>
      <c r="R290" s="133">
        <v>9.33</v>
      </c>
      <c r="S290" s="133">
        <v>26.5</v>
      </c>
      <c r="T290" s="133"/>
      <c r="U290" s="133"/>
      <c r="V290" s="133"/>
      <c r="W290" s="134"/>
      <c r="X290" s="133"/>
      <c r="Y290" s="2"/>
      <c r="Z290" s="2"/>
    </row>
    <row r="291" spans="1:26" ht="15.75" customHeight="1" thickTop="1" thickBot="1" x14ac:dyDescent="0.35">
      <c r="A291" s="131" t="s">
        <v>292</v>
      </c>
      <c r="B291" s="131">
        <v>290</v>
      </c>
      <c r="C291" s="136" t="s">
        <v>1122</v>
      </c>
      <c r="D291" s="136"/>
      <c r="E291" s="136">
        <v>35</v>
      </c>
      <c r="F291" s="139">
        <v>-4.1100000000000003</v>
      </c>
      <c r="G291" s="138">
        <v>15117600</v>
      </c>
      <c r="H291" s="138">
        <v>540785</v>
      </c>
      <c r="I291" s="138">
        <v>41140</v>
      </c>
      <c r="J291" s="136">
        <v>41.6</v>
      </c>
      <c r="K291" s="136">
        <v>3.54</v>
      </c>
      <c r="L291" s="136">
        <v>0.47</v>
      </c>
      <c r="M291" s="136">
        <v>0.4</v>
      </c>
      <c r="N291" s="136">
        <v>0.85</v>
      </c>
      <c r="O291" s="136">
        <v>6.47</v>
      </c>
      <c r="P291" s="136">
        <v>8.5500000000000007</v>
      </c>
      <c r="Q291" s="136">
        <v>9</v>
      </c>
      <c r="R291" s="136">
        <v>2.2799999999999998</v>
      </c>
      <c r="S291" s="136">
        <v>58.08</v>
      </c>
      <c r="T291" s="136"/>
      <c r="U291" s="136"/>
      <c r="V291" s="136"/>
      <c r="W291" s="137"/>
      <c r="X291" s="136"/>
      <c r="Y291" s="2"/>
      <c r="Z291" s="2"/>
    </row>
    <row r="292" spans="1:26" ht="15.75" customHeight="1" thickTop="1" thickBot="1" x14ac:dyDescent="0.35">
      <c r="A292" s="130" t="s">
        <v>293</v>
      </c>
      <c r="B292" s="130">
        <v>291</v>
      </c>
      <c r="C292" s="133" t="s">
        <v>1123</v>
      </c>
      <c r="D292" s="133"/>
      <c r="E292" s="133">
        <v>0.43</v>
      </c>
      <c r="F292" s="140">
        <v>-4.4400000000000004</v>
      </c>
      <c r="G292" s="135">
        <v>358100</v>
      </c>
      <c r="H292" s="133">
        <v>160</v>
      </c>
      <c r="I292" s="133">
        <v>292</v>
      </c>
      <c r="J292" s="133"/>
      <c r="K292" s="133">
        <v>0.63</v>
      </c>
      <c r="L292" s="133">
        <v>0.28000000000000003</v>
      </c>
      <c r="M292" s="133"/>
      <c r="N292" s="133">
        <v>0</v>
      </c>
      <c r="O292" s="133">
        <v>-0.08</v>
      </c>
      <c r="P292" s="133">
        <v>-0.66</v>
      </c>
      <c r="Q292" s="133">
        <v>5.75</v>
      </c>
      <c r="R292" s="133"/>
      <c r="S292" s="133">
        <v>29.38</v>
      </c>
      <c r="T292" s="133"/>
      <c r="U292" s="133"/>
      <c r="V292" s="133"/>
      <c r="W292" s="134"/>
      <c r="X292" s="133"/>
      <c r="Y292" s="2"/>
      <c r="Z292" s="2"/>
    </row>
    <row r="293" spans="1:26" ht="15.75" customHeight="1" thickTop="1" thickBot="1" x14ac:dyDescent="0.35">
      <c r="A293" s="131" t="s">
        <v>294</v>
      </c>
      <c r="B293" s="131">
        <v>292</v>
      </c>
      <c r="C293" s="136" t="s">
        <v>1123</v>
      </c>
      <c r="D293" s="136"/>
      <c r="E293" s="136">
        <v>88</v>
      </c>
      <c r="F293" s="137">
        <v>3.53</v>
      </c>
      <c r="G293" s="136">
        <v>100</v>
      </c>
      <c r="H293" s="136">
        <v>9</v>
      </c>
      <c r="I293" s="138">
        <v>1706</v>
      </c>
      <c r="J293" s="136">
        <v>92.36</v>
      </c>
      <c r="K293" s="136">
        <v>3.55</v>
      </c>
      <c r="L293" s="136">
        <v>0.21</v>
      </c>
      <c r="M293" s="136"/>
      <c r="N293" s="136">
        <v>0.95</v>
      </c>
      <c r="O293" s="136">
        <v>3.39</v>
      </c>
      <c r="P293" s="136">
        <v>3.91</v>
      </c>
      <c r="Q293" s="136">
        <v>1.01</v>
      </c>
      <c r="R293" s="136"/>
      <c r="S293" s="136">
        <v>35.94</v>
      </c>
      <c r="T293" s="136"/>
      <c r="U293" s="136"/>
      <c r="V293" s="136"/>
      <c r="W293" s="137"/>
      <c r="X293" s="136"/>
      <c r="Y293" s="2"/>
      <c r="Z293" s="2"/>
    </row>
    <row r="294" spans="1:26" ht="15.75" customHeight="1" thickTop="1" thickBot="1" x14ac:dyDescent="0.35">
      <c r="A294" s="130" t="s">
        <v>295</v>
      </c>
      <c r="B294" s="130">
        <v>293</v>
      </c>
      <c r="C294" s="133" t="s">
        <v>1122</v>
      </c>
      <c r="D294" s="133"/>
      <c r="E294" s="133">
        <v>2.86</v>
      </c>
      <c r="F294" s="133">
        <v>0</v>
      </c>
      <c r="G294" s="135">
        <v>1861400</v>
      </c>
      <c r="H294" s="135">
        <v>5320</v>
      </c>
      <c r="I294" s="135">
        <v>5696</v>
      </c>
      <c r="J294" s="133">
        <v>37.32</v>
      </c>
      <c r="K294" s="133">
        <v>1.08</v>
      </c>
      <c r="L294" s="133">
        <v>1.89</v>
      </c>
      <c r="M294" s="133"/>
      <c r="N294" s="133">
        <v>0.08</v>
      </c>
      <c r="O294" s="133">
        <v>1.07</v>
      </c>
      <c r="P294" s="133">
        <v>2.77</v>
      </c>
      <c r="Q294" s="133">
        <v>-55.73</v>
      </c>
      <c r="R294" s="133">
        <v>11.92</v>
      </c>
      <c r="S294" s="133">
        <v>65.02</v>
      </c>
      <c r="T294" s="133"/>
      <c r="U294" s="133"/>
      <c r="V294" s="133"/>
      <c r="W294" s="134"/>
      <c r="X294" s="133"/>
      <c r="Y294" s="2"/>
      <c r="Z294" s="2"/>
    </row>
    <row r="295" spans="1:26" ht="15.75" customHeight="1" thickTop="1" thickBot="1" x14ac:dyDescent="0.35">
      <c r="A295" s="131" t="s">
        <v>296</v>
      </c>
      <c r="B295" s="131">
        <v>294</v>
      </c>
      <c r="C295" s="136" t="s">
        <v>1122</v>
      </c>
      <c r="D295" s="136"/>
      <c r="E295" s="136">
        <v>0.55000000000000004</v>
      </c>
      <c r="F295" s="139">
        <v>-3.51</v>
      </c>
      <c r="G295" s="138">
        <v>59044700</v>
      </c>
      <c r="H295" s="138">
        <v>33340</v>
      </c>
      <c r="I295" s="138">
        <v>1545</v>
      </c>
      <c r="J295" s="136">
        <v>9.4700000000000006</v>
      </c>
      <c r="K295" s="136">
        <v>1.33</v>
      </c>
      <c r="L295" s="136">
        <v>0.11</v>
      </c>
      <c r="M295" s="136">
        <v>0.02</v>
      </c>
      <c r="N295" s="136">
        <v>0.06</v>
      </c>
      <c r="O295" s="136">
        <v>16.059999999999999</v>
      </c>
      <c r="P295" s="136">
        <v>14.29</v>
      </c>
      <c r="Q295" s="136">
        <v>20.51</v>
      </c>
      <c r="R295" s="136">
        <v>7.27</v>
      </c>
      <c r="S295" s="136">
        <v>45.72</v>
      </c>
      <c r="T295" s="136"/>
      <c r="U295" s="136"/>
      <c r="V295" s="136"/>
      <c r="W295" s="137"/>
      <c r="X295" s="136"/>
      <c r="Y295" s="2"/>
      <c r="Z295" s="2"/>
    </row>
    <row r="296" spans="1:26" ht="15.75" customHeight="1" thickTop="1" thickBot="1" x14ac:dyDescent="0.35">
      <c r="A296" s="130" t="s">
        <v>1115</v>
      </c>
      <c r="B296" s="130">
        <v>295</v>
      </c>
      <c r="C296" s="130" t="s">
        <v>179</v>
      </c>
      <c r="D296" s="133" t="s">
        <v>1116</v>
      </c>
      <c r="E296" s="133">
        <v>1.32</v>
      </c>
      <c r="F296" s="140">
        <v>-5.71</v>
      </c>
      <c r="G296" s="135">
        <v>13868200</v>
      </c>
      <c r="H296" s="135">
        <v>19251</v>
      </c>
      <c r="I296" s="133">
        <v>304</v>
      </c>
      <c r="J296" s="133">
        <v>29.36</v>
      </c>
      <c r="K296" s="133"/>
      <c r="L296" s="133">
        <v>2.61</v>
      </c>
      <c r="M296" s="133"/>
      <c r="N296" s="133">
        <v>0.04</v>
      </c>
      <c r="O296" s="133"/>
      <c r="P296" s="133"/>
      <c r="Q296" s="133"/>
      <c r="R296" s="133"/>
      <c r="S296" s="133">
        <v>33.72</v>
      </c>
      <c r="T296" s="133"/>
      <c r="U296" s="133"/>
      <c r="V296" s="133"/>
      <c r="W296" s="134"/>
      <c r="X296" s="133"/>
      <c r="Y296" s="2"/>
      <c r="Z296" s="2"/>
    </row>
    <row r="297" spans="1:26" ht="15.75" customHeight="1" thickTop="1" thickBot="1" x14ac:dyDescent="0.35">
      <c r="A297" s="131" t="s">
        <v>297</v>
      </c>
      <c r="B297" s="131">
        <v>296</v>
      </c>
      <c r="C297" s="136" t="s">
        <v>1123</v>
      </c>
      <c r="D297" s="136"/>
      <c r="E297" s="136">
        <v>0.55000000000000004</v>
      </c>
      <c r="F297" s="139">
        <v>-1.79</v>
      </c>
      <c r="G297" s="138">
        <v>127400</v>
      </c>
      <c r="H297" s="136">
        <v>70</v>
      </c>
      <c r="I297" s="136">
        <v>825</v>
      </c>
      <c r="J297" s="136"/>
      <c r="K297" s="136">
        <v>0.63</v>
      </c>
      <c r="L297" s="136">
        <v>4.3899999999999997</v>
      </c>
      <c r="M297" s="136"/>
      <c r="N297" s="136">
        <v>0</v>
      </c>
      <c r="O297" s="136">
        <v>-9.8000000000000007</v>
      </c>
      <c r="P297" s="136">
        <v>-79.28</v>
      </c>
      <c r="Q297" s="136">
        <v>-12.21</v>
      </c>
      <c r="R297" s="136"/>
      <c r="S297" s="136">
        <v>48.15</v>
      </c>
      <c r="T297" s="136"/>
      <c r="U297" s="136"/>
      <c r="V297" s="136"/>
      <c r="W297" s="137"/>
      <c r="X297" s="136"/>
      <c r="Y297" s="2"/>
      <c r="Z297" s="2"/>
    </row>
    <row r="298" spans="1:26" ht="15.75" customHeight="1" thickTop="1" thickBot="1" x14ac:dyDescent="0.35">
      <c r="A298" s="130" t="s">
        <v>298</v>
      </c>
      <c r="B298" s="130">
        <v>297</v>
      </c>
      <c r="C298" s="133" t="s">
        <v>1122</v>
      </c>
      <c r="D298" s="133"/>
      <c r="E298" s="133">
        <v>36.75</v>
      </c>
      <c r="F298" s="140">
        <v>-0.68</v>
      </c>
      <c r="G298" s="135">
        <v>1836100</v>
      </c>
      <c r="H298" s="135">
        <v>67287</v>
      </c>
      <c r="I298" s="135">
        <v>31118</v>
      </c>
      <c r="J298" s="133">
        <v>5.26</v>
      </c>
      <c r="K298" s="133">
        <v>0.72</v>
      </c>
      <c r="L298" s="133">
        <v>7.55</v>
      </c>
      <c r="M298" s="133"/>
      <c r="N298" s="133">
        <v>7.04</v>
      </c>
      <c r="O298" s="133">
        <v>2.2000000000000002</v>
      </c>
      <c r="P298" s="133">
        <v>13.93</v>
      </c>
      <c r="Q298" s="133">
        <v>20.36</v>
      </c>
      <c r="R298" s="133">
        <v>11.56</v>
      </c>
      <c r="S298" s="133">
        <v>86.89</v>
      </c>
      <c r="T298" s="133"/>
      <c r="U298" s="133"/>
      <c r="V298" s="133"/>
      <c r="W298" s="134"/>
      <c r="X298" s="133"/>
      <c r="Y298" s="2"/>
      <c r="Z298" s="2"/>
    </row>
    <row r="299" spans="1:26" ht="15.75" customHeight="1" thickTop="1" thickBot="1" x14ac:dyDescent="0.35">
      <c r="A299" s="131" t="s">
        <v>299</v>
      </c>
      <c r="B299" s="131">
        <v>298</v>
      </c>
      <c r="C299" s="136" t="s">
        <v>1122</v>
      </c>
      <c r="D299" s="136"/>
      <c r="E299" s="136">
        <v>1.1200000000000001</v>
      </c>
      <c r="F299" s="139">
        <v>-4.2699999999999996</v>
      </c>
      <c r="G299" s="138">
        <v>11620500</v>
      </c>
      <c r="H299" s="138">
        <v>13400</v>
      </c>
      <c r="I299" s="136">
        <v>538</v>
      </c>
      <c r="J299" s="136">
        <v>22.26</v>
      </c>
      <c r="K299" s="136">
        <v>2.2599999999999998</v>
      </c>
      <c r="L299" s="136">
        <v>1.51</v>
      </c>
      <c r="M299" s="136"/>
      <c r="N299" s="136">
        <v>0.05</v>
      </c>
      <c r="O299" s="136">
        <v>5.83</v>
      </c>
      <c r="P299" s="136">
        <v>10.44</v>
      </c>
      <c r="Q299" s="136">
        <v>5.79</v>
      </c>
      <c r="R299" s="136"/>
      <c r="S299" s="136">
        <v>47.87</v>
      </c>
      <c r="T299" s="136"/>
      <c r="U299" s="136"/>
      <c r="V299" s="136"/>
      <c r="W299" s="137"/>
      <c r="X299" s="136"/>
      <c r="Y299" s="2"/>
      <c r="Z299" s="2"/>
    </row>
    <row r="300" spans="1:26" ht="15.75" customHeight="1" thickTop="1" thickBot="1" x14ac:dyDescent="0.35">
      <c r="A300" s="130" t="s">
        <v>300</v>
      </c>
      <c r="B300" s="130">
        <v>299</v>
      </c>
      <c r="C300" s="133" t="s">
        <v>1122</v>
      </c>
      <c r="D300" s="133"/>
      <c r="E300" s="133">
        <v>2.2999999999999998</v>
      </c>
      <c r="F300" s="140">
        <v>-4.17</v>
      </c>
      <c r="G300" s="135">
        <v>7132800</v>
      </c>
      <c r="H300" s="135">
        <v>16705</v>
      </c>
      <c r="I300" s="135">
        <v>10144</v>
      </c>
      <c r="J300" s="133"/>
      <c r="K300" s="133">
        <v>0.54</v>
      </c>
      <c r="L300" s="133">
        <v>1.31</v>
      </c>
      <c r="M300" s="133">
        <v>0.05</v>
      </c>
      <c r="N300" s="133">
        <v>0</v>
      </c>
      <c r="O300" s="133">
        <v>0.86</v>
      </c>
      <c r="P300" s="133">
        <v>-0.45</v>
      </c>
      <c r="Q300" s="133">
        <v>-1.8</v>
      </c>
      <c r="R300" s="133">
        <v>2.17</v>
      </c>
      <c r="S300" s="133">
        <v>27.52</v>
      </c>
      <c r="T300" s="133"/>
      <c r="U300" s="133"/>
      <c r="V300" s="133"/>
      <c r="W300" s="134"/>
      <c r="X300" s="133"/>
      <c r="Y300" s="2"/>
      <c r="Z300" s="2"/>
    </row>
    <row r="301" spans="1:26" ht="15.75" customHeight="1" thickTop="1" thickBot="1" x14ac:dyDescent="0.35">
      <c r="A301" s="131" t="s">
        <v>301</v>
      </c>
      <c r="B301" s="131">
        <v>300</v>
      </c>
      <c r="C301" s="136" t="s">
        <v>1122</v>
      </c>
      <c r="D301" s="136"/>
      <c r="E301" s="136">
        <v>8.6999999999999993</v>
      </c>
      <c r="F301" s="139">
        <v>-0.56999999999999995</v>
      </c>
      <c r="G301" s="138">
        <v>17612900</v>
      </c>
      <c r="H301" s="138">
        <v>152827</v>
      </c>
      <c r="I301" s="138">
        <v>121592</v>
      </c>
      <c r="J301" s="136">
        <v>5.0599999999999996</v>
      </c>
      <c r="K301" s="136">
        <v>0.36</v>
      </c>
      <c r="L301" s="136">
        <v>8.35</v>
      </c>
      <c r="M301" s="136">
        <v>0.75</v>
      </c>
      <c r="N301" s="136">
        <v>1.72</v>
      </c>
      <c r="O301" s="136">
        <v>1.1100000000000001</v>
      </c>
      <c r="P301" s="136">
        <v>7.32</v>
      </c>
      <c r="Q301" s="136">
        <v>13.16</v>
      </c>
      <c r="R301" s="136">
        <v>8.66</v>
      </c>
      <c r="S301" s="136">
        <v>44.93</v>
      </c>
      <c r="T301" s="136"/>
      <c r="U301" s="136"/>
      <c r="V301" s="136"/>
      <c r="W301" s="137"/>
      <c r="X301" s="136"/>
      <c r="Y301" s="2"/>
      <c r="Z301" s="2"/>
    </row>
    <row r="302" spans="1:26" ht="15.75" customHeight="1" thickTop="1" thickBot="1" x14ac:dyDescent="0.35">
      <c r="A302" s="130" t="s">
        <v>302</v>
      </c>
      <c r="B302" s="130">
        <v>301</v>
      </c>
      <c r="C302" s="133" t="s">
        <v>1122</v>
      </c>
      <c r="D302" s="133"/>
      <c r="E302" s="133">
        <v>37.5</v>
      </c>
      <c r="F302" s="140">
        <v>-0.66</v>
      </c>
      <c r="G302" s="135">
        <v>3796000</v>
      </c>
      <c r="H302" s="135">
        <v>142486</v>
      </c>
      <c r="I302" s="135">
        <v>96688</v>
      </c>
      <c r="J302" s="133">
        <v>17.78</v>
      </c>
      <c r="K302" s="133">
        <v>4.75</v>
      </c>
      <c r="L302" s="133">
        <v>2.92</v>
      </c>
      <c r="M302" s="133"/>
      <c r="N302" s="133">
        <v>2.09</v>
      </c>
      <c r="O302" s="133">
        <v>8.56</v>
      </c>
      <c r="P302" s="133">
        <v>28.9</v>
      </c>
      <c r="Q302" s="133">
        <v>29.27</v>
      </c>
      <c r="R302" s="133">
        <v>2.35</v>
      </c>
      <c r="S302" s="133">
        <v>35.630000000000003</v>
      </c>
      <c r="T302" s="133"/>
      <c r="U302" s="133"/>
      <c r="V302" s="133"/>
      <c r="W302" s="134"/>
      <c r="X302" s="133"/>
      <c r="Y302" s="2"/>
      <c r="Z302" s="2"/>
    </row>
    <row r="303" spans="1:26" ht="15.75" customHeight="1" thickTop="1" thickBot="1" x14ac:dyDescent="0.35">
      <c r="A303" s="131" t="s">
        <v>303</v>
      </c>
      <c r="B303" s="131">
        <v>302</v>
      </c>
      <c r="C303" s="136" t="s">
        <v>1122</v>
      </c>
      <c r="D303" s="136"/>
      <c r="E303" s="136">
        <v>0.02</v>
      </c>
      <c r="F303" s="136">
        <v>0</v>
      </c>
      <c r="G303" s="138">
        <v>79516400</v>
      </c>
      <c r="H303" s="138">
        <v>1413</v>
      </c>
      <c r="I303" s="136">
        <v>39</v>
      </c>
      <c r="J303" s="136"/>
      <c r="K303" s="136">
        <v>0.1</v>
      </c>
      <c r="L303" s="136">
        <v>1.1299999999999999</v>
      </c>
      <c r="M303" s="136"/>
      <c r="N303" s="136">
        <v>0</v>
      </c>
      <c r="O303" s="136"/>
      <c r="P303" s="136"/>
      <c r="Q303" s="136"/>
      <c r="R303" s="136"/>
      <c r="S303" s="136"/>
      <c r="T303" s="136"/>
      <c r="U303" s="136"/>
      <c r="V303" s="136"/>
      <c r="W303" s="137"/>
      <c r="X303" s="136"/>
      <c r="Y303" s="2"/>
      <c r="Z303" s="2"/>
    </row>
    <row r="304" spans="1:26" ht="15.75" customHeight="1" thickTop="1" thickBot="1" x14ac:dyDescent="0.35">
      <c r="A304" s="130" t="s">
        <v>304</v>
      </c>
      <c r="B304" s="130">
        <v>303</v>
      </c>
      <c r="C304" s="133" t="s">
        <v>1122</v>
      </c>
      <c r="D304" s="133"/>
      <c r="E304" s="133">
        <v>2.98</v>
      </c>
      <c r="F304" s="140">
        <v>-3.87</v>
      </c>
      <c r="G304" s="135">
        <v>310000</v>
      </c>
      <c r="H304" s="133">
        <v>931</v>
      </c>
      <c r="I304" s="135">
        <v>11503</v>
      </c>
      <c r="J304" s="133">
        <v>15.25</v>
      </c>
      <c r="K304" s="133">
        <v>1.45</v>
      </c>
      <c r="L304" s="133">
        <v>1.45</v>
      </c>
      <c r="M304" s="133">
        <v>0.15</v>
      </c>
      <c r="N304" s="133">
        <v>0.19</v>
      </c>
      <c r="O304" s="133">
        <v>5.23</v>
      </c>
      <c r="P304" s="133">
        <v>9.57</v>
      </c>
      <c r="Q304" s="133">
        <v>0.16</v>
      </c>
      <c r="R304" s="133">
        <v>5.03</v>
      </c>
      <c r="S304" s="133">
        <v>20.73</v>
      </c>
      <c r="T304" s="133"/>
      <c r="U304" s="133"/>
      <c r="V304" s="133"/>
      <c r="W304" s="134"/>
      <c r="X304" s="133"/>
      <c r="Y304" s="2"/>
      <c r="Z304" s="2"/>
    </row>
    <row r="305" spans="1:26" ht="15.75" customHeight="1" thickTop="1" thickBot="1" x14ac:dyDescent="0.35">
      <c r="A305" s="131" t="s">
        <v>305</v>
      </c>
      <c r="B305" s="131">
        <v>304</v>
      </c>
      <c r="C305" s="136" t="s">
        <v>1123</v>
      </c>
      <c r="D305" s="136"/>
      <c r="E305" s="136">
        <v>1.26</v>
      </c>
      <c r="F305" s="139">
        <v>-2.33</v>
      </c>
      <c r="G305" s="138">
        <v>5299400</v>
      </c>
      <c r="H305" s="138">
        <v>6777</v>
      </c>
      <c r="I305" s="136">
        <v>542</v>
      </c>
      <c r="J305" s="136">
        <v>17.670000000000002</v>
      </c>
      <c r="K305" s="136">
        <v>1.1100000000000001</v>
      </c>
      <c r="L305" s="136">
        <v>0.26</v>
      </c>
      <c r="M305" s="136"/>
      <c r="N305" s="136">
        <v>7.0000000000000007E-2</v>
      </c>
      <c r="O305" s="136">
        <v>7.88</v>
      </c>
      <c r="P305" s="136">
        <v>7.29</v>
      </c>
      <c r="Q305" s="136">
        <v>10.7</v>
      </c>
      <c r="R305" s="136">
        <v>5.56</v>
      </c>
      <c r="S305" s="136">
        <v>33.090000000000003</v>
      </c>
      <c r="T305" s="136"/>
      <c r="U305" s="136"/>
      <c r="V305" s="136"/>
      <c r="W305" s="137"/>
      <c r="X305" s="136"/>
      <c r="Y305" s="2"/>
      <c r="Z305" s="2"/>
    </row>
    <row r="306" spans="1:26" ht="15.75" customHeight="1" thickTop="1" thickBot="1" x14ac:dyDescent="0.35">
      <c r="A306" s="130" t="s">
        <v>306</v>
      </c>
      <c r="B306" s="130">
        <v>305</v>
      </c>
      <c r="C306" s="133" t="s">
        <v>1123</v>
      </c>
      <c r="D306" s="133"/>
      <c r="E306" s="133">
        <v>0.9</v>
      </c>
      <c r="F306" s="140">
        <v>-1.1000000000000001</v>
      </c>
      <c r="G306" s="135">
        <v>264300</v>
      </c>
      <c r="H306" s="133">
        <v>238</v>
      </c>
      <c r="I306" s="133">
        <v>562</v>
      </c>
      <c r="J306" s="133">
        <v>10.029999999999999</v>
      </c>
      <c r="K306" s="133">
        <v>1.18</v>
      </c>
      <c r="L306" s="133">
        <v>1.1299999999999999</v>
      </c>
      <c r="M306" s="133">
        <v>0.03</v>
      </c>
      <c r="N306" s="133">
        <v>0.09</v>
      </c>
      <c r="O306" s="133">
        <v>7.11</v>
      </c>
      <c r="P306" s="133">
        <v>11.78</v>
      </c>
      <c r="Q306" s="133">
        <v>8.3699999999999992</v>
      </c>
      <c r="R306" s="133">
        <v>2.14</v>
      </c>
      <c r="S306" s="133">
        <v>40.96</v>
      </c>
      <c r="T306" s="133"/>
      <c r="U306" s="133"/>
      <c r="V306" s="133"/>
      <c r="W306" s="134"/>
      <c r="X306" s="133"/>
      <c r="Y306" s="2"/>
      <c r="Z306" s="2"/>
    </row>
    <row r="307" spans="1:26" ht="15.75" customHeight="1" thickTop="1" thickBot="1" x14ac:dyDescent="0.35">
      <c r="A307" s="131" t="s">
        <v>307</v>
      </c>
      <c r="B307" s="131">
        <v>306</v>
      </c>
      <c r="C307" s="136" t="s">
        <v>1123</v>
      </c>
      <c r="D307" s="136"/>
      <c r="E307" s="136">
        <v>279</v>
      </c>
      <c r="F307" s="136">
        <v>0</v>
      </c>
      <c r="G307" s="136">
        <v>0</v>
      </c>
      <c r="H307" s="136">
        <v>0</v>
      </c>
      <c r="I307" s="138">
        <v>1674</v>
      </c>
      <c r="J307" s="136">
        <v>15.78</v>
      </c>
      <c r="K307" s="136">
        <v>2.56</v>
      </c>
      <c r="L307" s="136">
        <v>0.23</v>
      </c>
      <c r="M307" s="136"/>
      <c r="N307" s="136">
        <v>17.68</v>
      </c>
      <c r="O307" s="136">
        <v>17.87</v>
      </c>
      <c r="P307" s="136">
        <v>16.8</v>
      </c>
      <c r="Q307" s="136">
        <v>25.47</v>
      </c>
      <c r="R307" s="136">
        <v>3.44</v>
      </c>
      <c r="S307" s="136">
        <v>64.56</v>
      </c>
      <c r="T307" s="136"/>
      <c r="U307" s="136">
        <v>240</v>
      </c>
      <c r="V307" s="136">
        <v>235</v>
      </c>
      <c r="W307" s="137">
        <v>0.97</v>
      </c>
      <c r="X307" s="136"/>
      <c r="Y307" s="2"/>
      <c r="Z307" s="2"/>
    </row>
    <row r="308" spans="1:26" ht="15.75" customHeight="1" thickTop="1" thickBot="1" x14ac:dyDescent="0.35">
      <c r="A308" s="130" t="s">
        <v>308</v>
      </c>
      <c r="B308" s="130">
        <v>307</v>
      </c>
      <c r="C308" s="133" t="s">
        <v>1122</v>
      </c>
      <c r="D308" s="133"/>
      <c r="E308" s="133">
        <v>0.69</v>
      </c>
      <c r="F308" s="140">
        <v>-1.43</v>
      </c>
      <c r="G308" s="135">
        <v>97700</v>
      </c>
      <c r="H308" s="133">
        <v>69</v>
      </c>
      <c r="I308" s="133">
        <v>909</v>
      </c>
      <c r="J308" s="133"/>
      <c r="K308" s="133">
        <v>0.36</v>
      </c>
      <c r="L308" s="133">
        <v>1.95</v>
      </c>
      <c r="M308" s="133"/>
      <c r="N308" s="133">
        <v>0</v>
      </c>
      <c r="O308" s="133">
        <v>-2.5499999999999998</v>
      </c>
      <c r="P308" s="133">
        <v>-9.52</v>
      </c>
      <c r="Q308" s="133">
        <v>-114.54</v>
      </c>
      <c r="R308" s="133"/>
      <c r="S308" s="133">
        <v>14.13</v>
      </c>
      <c r="T308" s="133"/>
      <c r="U308" s="133"/>
      <c r="V308" s="133"/>
      <c r="W308" s="134"/>
      <c r="X308" s="133"/>
      <c r="Y308" s="2"/>
      <c r="Z308" s="2"/>
    </row>
    <row r="309" spans="1:26" ht="15.75" customHeight="1" thickTop="1" thickBot="1" x14ac:dyDescent="0.35">
      <c r="A309" s="131" t="s">
        <v>309</v>
      </c>
      <c r="B309" s="131">
        <v>308</v>
      </c>
      <c r="C309" s="136" t="s">
        <v>1123</v>
      </c>
      <c r="D309" s="136"/>
      <c r="E309" s="136">
        <v>1.1399999999999999</v>
      </c>
      <c r="F309" s="137">
        <v>0.88</v>
      </c>
      <c r="G309" s="138">
        <v>3457100</v>
      </c>
      <c r="H309" s="138">
        <v>3916</v>
      </c>
      <c r="I309" s="136">
        <v>479</v>
      </c>
      <c r="J309" s="136">
        <v>15.74</v>
      </c>
      <c r="K309" s="136">
        <v>1.44</v>
      </c>
      <c r="L309" s="136">
        <v>0.28999999999999998</v>
      </c>
      <c r="M309" s="136">
        <v>0.06</v>
      </c>
      <c r="N309" s="136">
        <v>7.0000000000000007E-2</v>
      </c>
      <c r="O309" s="136">
        <v>8.3699999999999992</v>
      </c>
      <c r="P309" s="136">
        <v>9.2100000000000009</v>
      </c>
      <c r="Q309" s="136">
        <v>11.16</v>
      </c>
      <c r="R309" s="136">
        <v>5.26</v>
      </c>
      <c r="S309" s="136">
        <v>26.4</v>
      </c>
      <c r="T309" s="136"/>
      <c r="U309" s="136"/>
      <c r="V309" s="136"/>
      <c r="W309" s="137"/>
      <c r="X309" s="136"/>
      <c r="Y309" s="2"/>
      <c r="Z309" s="2"/>
    </row>
    <row r="310" spans="1:26" ht="15.75" customHeight="1" thickTop="1" thickBot="1" x14ac:dyDescent="0.35">
      <c r="A310" s="130" t="s">
        <v>310</v>
      </c>
      <c r="B310" s="130">
        <v>309</v>
      </c>
      <c r="C310" s="133" t="s">
        <v>1123</v>
      </c>
      <c r="D310" s="133"/>
      <c r="E310" s="133">
        <v>309</v>
      </c>
      <c r="F310" s="140">
        <v>-0.64</v>
      </c>
      <c r="G310" s="133">
        <v>800</v>
      </c>
      <c r="H310" s="133">
        <v>248</v>
      </c>
      <c r="I310" s="135">
        <v>6118</v>
      </c>
      <c r="J310" s="133">
        <v>8.51</v>
      </c>
      <c r="K310" s="133">
        <v>1.05</v>
      </c>
      <c r="L310" s="133">
        <v>0.26</v>
      </c>
      <c r="M310" s="133">
        <v>15.7</v>
      </c>
      <c r="N310" s="133">
        <v>36.31</v>
      </c>
      <c r="O310" s="133">
        <v>11.31</v>
      </c>
      <c r="P310" s="133">
        <v>13.01</v>
      </c>
      <c r="Q310" s="133">
        <v>5.27</v>
      </c>
      <c r="R310" s="133">
        <v>5.08</v>
      </c>
      <c r="S310" s="133">
        <v>29.5</v>
      </c>
      <c r="T310" s="133"/>
      <c r="U310" s="133"/>
      <c r="V310" s="133"/>
      <c r="W310" s="134"/>
      <c r="X310" s="133"/>
      <c r="Y310" s="2"/>
      <c r="Z310" s="2"/>
    </row>
    <row r="311" spans="1:26" ht="15.75" customHeight="1" thickTop="1" thickBot="1" x14ac:dyDescent="0.35">
      <c r="A311" s="131" t="s">
        <v>311</v>
      </c>
      <c r="B311" s="131">
        <v>310</v>
      </c>
      <c r="C311" s="136" t="s">
        <v>1122</v>
      </c>
      <c r="D311" s="136"/>
      <c r="E311" s="136">
        <v>1.61</v>
      </c>
      <c r="F311" s="139">
        <v>-2.42</v>
      </c>
      <c r="G311" s="138">
        <v>10300</v>
      </c>
      <c r="H311" s="136">
        <v>17</v>
      </c>
      <c r="I311" s="136">
        <v>792</v>
      </c>
      <c r="J311" s="136">
        <v>10.44</v>
      </c>
      <c r="K311" s="136">
        <v>0.69</v>
      </c>
      <c r="L311" s="136">
        <v>1.46</v>
      </c>
      <c r="M311" s="136">
        <v>0.14000000000000001</v>
      </c>
      <c r="N311" s="136">
        <v>0.15</v>
      </c>
      <c r="O311" s="136">
        <v>5.08</v>
      </c>
      <c r="P311" s="136">
        <v>6.6</v>
      </c>
      <c r="Q311" s="136">
        <v>0.24</v>
      </c>
      <c r="R311" s="136">
        <v>8.6999999999999993</v>
      </c>
      <c r="S311" s="136">
        <v>31.39</v>
      </c>
      <c r="T311" s="136"/>
      <c r="U311" s="136">
        <v>159</v>
      </c>
      <c r="V311" s="136">
        <v>156</v>
      </c>
      <c r="W311" s="137">
        <v>0.78</v>
      </c>
      <c r="X311" s="136"/>
      <c r="Y311" s="2"/>
      <c r="Z311" s="2"/>
    </row>
    <row r="312" spans="1:26" ht="15.75" customHeight="1" thickTop="1" thickBot="1" x14ac:dyDescent="0.35">
      <c r="A312" s="130" t="s">
        <v>312</v>
      </c>
      <c r="B312" s="130">
        <v>311</v>
      </c>
      <c r="C312" s="133" t="s">
        <v>1122</v>
      </c>
      <c r="D312" s="133"/>
      <c r="E312" s="133">
        <v>5.55</v>
      </c>
      <c r="F312" s="133">
        <v>0</v>
      </c>
      <c r="G312" s="135">
        <v>191500</v>
      </c>
      <c r="H312" s="135">
        <v>1046</v>
      </c>
      <c r="I312" s="135">
        <v>5134</v>
      </c>
      <c r="J312" s="133">
        <v>4.5</v>
      </c>
      <c r="K312" s="133">
        <v>0.73</v>
      </c>
      <c r="L312" s="133">
        <v>0.77</v>
      </c>
      <c r="M312" s="133">
        <v>0.25</v>
      </c>
      <c r="N312" s="133">
        <v>1.22</v>
      </c>
      <c r="O312" s="133">
        <v>12.19</v>
      </c>
      <c r="P312" s="133">
        <v>17.079999999999998</v>
      </c>
      <c r="Q312" s="133">
        <v>23.66</v>
      </c>
      <c r="R312" s="133">
        <v>6.94</v>
      </c>
      <c r="S312" s="133">
        <v>29.85</v>
      </c>
      <c r="T312" s="133"/>
      <c r="U312" s="133"/>
      <c r="V312" s="133"/>
      <c r="W312" s="134"/>
      <c r="X312" s="133"/>
      <c r="Y312" s="2"/>
      <c r="Z312" s="2"/>
    </row>
    <row r="313" spans="1:26" ht="15.75" customHeight="1" thickTop="1" thickBot="1" x14ac:dyDescent="0.35">
      <c r="A313" s="131" t="s">
        <v>313</v>
      </c>
      <c r="B313" s="131">
        <v>312</v>
      </c>
      <c r="C313" s="136" t="s">
        <v>1122</v>
      </c>
      <c r="D313" s="136"/>
      <c r="E313" s="136">
        <v>6</v>
      </c>
      <c r="F313" s="139">
        <v>-2.44</v>
      </c>
      <c r="G313" s="138">
        <v>120100</v>
      </c>
      <c r="H313" s="136">
        <v>724</v>
      </c>
      <c r="I313" s="138">
        <v>3150</v>
      </c>
      <c r="J313" s="136">
        <v>8.68</v>
      </c>
      <c r="K313" s="136">
        <v>0.71</v>
      </c>
      <c r="L313" s="136">
        <v>0.8</v>
      </c>
      <c r="M313" s="136">
        <v>0.3</v>
      </c>
      <c r="N313" s="136">
        <v>0.7</v>
      </c>
      <c r="O313" s="136">
        <v>9.52</v>
      </c>
      <c r="P313" s="136">
        <v>8.26</v>
      </c>
      <c r="Q313" s="136">
        <v>4.38</v>
      </c>
      <c r="R313" s="136">
        <v>10</v>
      </c>
      <c r="S313" s="136">
        <v>24.4</v>
      </c>
      <c r="T313" s="136"/>
      <c r="U313" s="136"/>
      <c r="V313" s="136"/>
      <c r="W313" s="137"/>
      <c r="X313" s="136"/>
      <c r="Y313" s="2"/>
      <c r="Z313" s="2"/>
    </row>
    <row r="314" spans="1:26" ht="15.75" customHeight="1" thickTop="1" thickBot="1" x14ac:dyDescent="0.35">
      <c r="A314" s="130" t="s">
        <v>314</v>
      </c>
      <c r="B314" s="130">
        <v>313</v>
      </c>
      <c r="C314" s="133" t="s">
        <v>1122</v>
      </c>
      <c r="D314" s="133"/>
      <c r="E314" s="133">
        <v>1.19</v>
      </c>
      <c r="F314" s="140">
        <v>-0.83</v>
      </c>
      <c r="G314" s="135">
        <v>2500</v>
      </c>
      <c r="H314" s="133">
        <v>3</v>
      </c>
      <c r="I314" s="133">
        <v>714</v>
      </c>
      <c r="J314" s="133"/>
      <c r="K314" s="133">
        <v>3.05</v>
      </c>
      <c r="L314" s="133">
        <v>1.24</v>
      </c>
      <c r="M314" s="133"/>
      <c r="N314" s="133">
        <v>0</v>
      </c>
      <c r="O314" s="133">
        <v>-8.48</v>
      </c>
      <c r="P314" s="133">
        <v>-15.36</v>
      </c>
      <c r="Q314" s="133">
        <v>-11.5</v>
      </c>
      <c r="R314" s="133"/>
      <c r="S314" s="133">
        <v>42.85</v>
      </c>
      <c r="T314" s="133"/>
      <c r="U314" s="133"/>
      <c r="V314" s="133"/>
      <c r="W314" s="134"/>
      <c r="X314" s="133"/>
      <c r="Y314" s="2"/>
      <c r="Z314" s="2"/>
    </row>
    <row r="315" spans="1:26" ht="15.75" customHeight="1" thickTop="1" thickBot="1" x14ac:dyDescent="0.35">
      <c r="A315" s="131" t="s">
        <v>315</v>
      </c>
      <c r="B315" s="131">
        <v>314</v>
      </c>
      <c r="C315" s="136" t="s">
        <v>1122</v>
      </c>
      <c r="D315" s="136"/>
      <c r="E315" s="136">
        <v>2.1800000000000002</v>
      </c>
      <c r="F315" s="139">
        <v>-1.8</v>
      </c>
      <c r="G315" s="138">
        <v>274500</v>
      </c>
      <c r="H315" s="136">
        <v>605</v>
      </c>
      <c r="I315" s="138">
        <v>2010</v>
      </c>
      <c r="J315" s="136">
        <v>11.23</v>
      </c>
      <c r="K315" s="136">
        <v>0.78</v>
      </c>
      <c r="L315" s="136">
        <v>0.14000000000000001</v>
      </c>
      <c r="M315" s="136"/>
      <c r="N315" s="136">
        <v>0.2</v>
      </c>
      <c r="O315" s="136">
        <v>7.88</v>
      </c>
      <c r="P315" s="136">
        <v>7.08</v>
      </c>
      <c r="Q315" s="136">
        <v>5.59</v>
      </c>
      <c r="R315" s="136">
        <v>5.5</v>
      </c>
      <c r="S315" s="136">
        <v>48.57</v>
      </c>
      <c r="T315" s="136"/>
      <c r="U315" s="136"/>
      <c r="V315" s="136"/>
      <c r="W315" s="137"/>
      <c r="X315" s="136"/>
      <c r="Y315" s="2"/>
      <c r="Z315" s="2"/>
    </row>
    <row r="316" spans="1:26" ht="15.75" customHeight="1" thickTop="1" thickBot="1" x14ac:dyDescent="0.35">
      <c r="A316" s="130" t="s">
        <v>316</v>
      </c>
      <c r="B316" s="130">
        <v>315</v>
      </c>
      <c r="C316" s="133" t="s">
        <v>1122</v>
      </c>
      <c r="D316" s="133"/>
      <c r="E316" s="133">
        <v>6.8</v>
      </c>
      <c r="F316" s="140">
        <v>-2.86</v>
      </c>
      <c r="G316" s="135">
        <v>32703300</v>
      </c>
      <c r="H316" s="135">
        <v>223295</v>
      </c>
      <c r="I316" s="135">
        <v>81258</v>
      </c>
      <c r="J316" s="133">
        <v>8.8699999999999992</v>
      </c>
      <c r="K316" s="133">
        <v>1.67</v>
      </c>
      <c r="L316" s="133">
        <v>1.46</v>
      </c>
      <c r="M316" s="133">
        <v>0.2</v>
      </c>
      <c r="N316" s="133">
        <v>0.76</v>
      </c>
      <c r="O316" s="133">
        <v>9.94</v>
      </c>
      <c r="P316" s="133">
        <v>18.39</v>
      </c>
      <c r="Q316" s="133">
        <v>17.78</v>
      </c>
      <c r="R316" s="133">
        <v>10.29</v>
      </c>
      <c r="S316" s="133">
        <v>69.400000000000006</v>
      </c>
      <c r="T316" s="133"/>
      <c r="U316" s="133"/>
      <c r="V316" s="133"/>
      <c r="W316" s="134"/>
      <c r="X316" s="133"/>
      <c r="Y316" s="2"/>
      <c r="Z316" s="2"/>
    </row>
    <row r="317" spans="1:26" ht="15.75" customHeight="1" thickTop="1" thickBot="1" x14ac:dyDescent="0.35">
      <c r="A317" s="131" t="s">
        <v>317</v>
      </c>
      <c r="B317" s="131">
        <v>316</v>
      </c>
      <c r="C317" s="136" t="s">
        <v>1122</v>
      </c>
      <c r="D317" s="136"/>
      <c r="E317" s="136">
        <v>0.89</v>
      </c>
      <c r="F317" s="136">
        <v>0</v>
      </c>
      <c r="G317" s="138">
        <v>712200</v>
      </c>
      <c r="H317" s="136">
        <v>630</v>
      </c>
      <c r="I317" s="138">
        <v>18853</v>
      </c>
      <c r="J317" s="136">
        <v>6.19</v>
      </c>
      <c r="K317" s="136">
        <v>0.48</v>
      </c>
      <c r="L317" s="136">
        <v>5.48</v>
      </c>
      <c r="M317" s="136"/>
      <c r="N317" s="136">
        <v>0.14000000000000001</v>
      </c>
      <c r="O317" s="136">
        <v>1.44</v>
      </c>
      <c r="P317" s="136">
        <v>7.41</v>
      </c>
      <c r="Q317" s="136">
        <v>25.27</v>
      </c>
      <c r="R317" s="136">
        <v>9.0399999999999991</v>
      </c>
      <c r="S317" s="136">
        <v>16.84</v>
      </c>
      <c r="T317" s="136"/>
      <c r="U317" s="136"/>
      <c r="V317" s="136"/>
      <c r="W317" s="137"/>
      <c r="X317" s="136"/>
      <c r="Y317" s="2"/>
      <c r="Z317" s="2"/>
    </row>
    <row r="318" spans="1:26" ht="15.75" customHeight="1" thickTop="1" thickBot="1" x14ac:dyDescent="0.35">
      <c r="A318" s="130" t="s">
        <v>318</v>
      </c>
      <c r="B318" s="130">
        <v>317</v>
      </c>
      <c r="C318" s="133" t="s">
        <v>1122</v>
      </c>
      <c r="D318" s="133"/>
      <c r="E318" s="133">
        <v>2.2000000000000002</v>
      </c>
      <c r="F318" s="140">
        <v>-1.79</v>
      </c>
      <c r="G318" s="135">
        <v>125800</v>
      </c>
      <c r="H318" s="133">
        <v>276</v>
      </c>
      <c r="I318" s="133">
        <v>843</v>
      </c>
      <c r="J318" s="133">
        <v>12.73</v>
      </c>
      <c r="K318" s="133">
        <v>0.6</v>
      </c>
      <c r="L318" s="133">
        <v>0.22</v>
      </c>
      <c r="M318" s="133">
        <v>0.1</v>
      </c>
      <c r="N318" s="133">
        <v>0.17</v>
      </c>
      <c r="O318" s="133">
        <v>5.82</v>
      </c>
      <c r="P318" s="133">
        <v>4.6399999999999997</v>
      </c>
      <c r="Q318" s="133">
        <v>-0.63</v>
      </c>
      <c r="R318" s="133">
        <v>10</v>
      </c>
      <c r="S318" s="133">
        <v>32.35</v>
      </c>
      <c r="T318" s="133"/>
      <c r="U318" s="133"/>
      <c r="V318" s="133"/>
      <c r="W318" s="134"/>
      <c r="X318" s="133"/>
      <c r="Y318" s="2"/>
      <c r="Z318" s="2"/>
    </row>
    <row r="319" spans="1:26" ht="15.75" customHeight="1" thickTop="1" thickBot="1" x14ac:dyDescent="0.35">
      <c r="A319" s="131" t="s">
        <v>319</v>
      </c>
      <c r="B319" s="131">
        <v>318</v>
      </c>
      <c r="C319" s="136" t="s">
        <v>1122</v>
      </c>
      <c r="D319" s="136"/>
      <c r="E319" s="136">
        <v>3.16</v>
      </c>
      <c r="F319" s="139">
        <v>-0.63</v>
      </c>
      <c r="G319" s="138">
        <v>74500</v>
      </c>
      <c r="H319" s="136">
        <v>237</v>
      </c>
      <c r="I319" s="136">
        <v>700</v>
      </c>
      <c r="J319" s="136">
        <v>9.98</v>
      </c>
      <c r="K319" s="136">
        <v>0.67</v>
      </c>
      <c r="L319" s="136">
        <v>1.53</v>
      </c>
      <c r="M319" s="136"/>
      <c r="N319" s="136">
        <v>0.31</v>
      </c>
      <c r="O319" s="136">
        <v>3.25</v>
      </c>
      <c r="P319" s="136">
        <v>6.52</v>
      </c>
      <c r="Q319" s="136">
        <v>17.53</v>
      </c>
      <c r="R319" s="136">
        <v>7.59</v>
      </c>
      <c r="S319" s="136">
        <v>57.28</v>
      </c>
      <c r="T319" s="136"/>
      <c r="U319" s="136"/>
      <c r="V319" s="136"/>
      <c r="W319" s="137"/>
      <c r="X319" s="136"/>
      <c r="Y319" s="2"/>
      <c r="Z319" s="2"/>
    </row>
    <row r="320" spans="1:26" ht="15.75" customHeight="1" thickTop="1" thickBot="1" x14ac:dyDescent="0.35">
      <c r="A320" s="130" t="s">
        <v>320</v>
      </c>
      <c r="B320" s="130">
        <v>319</v>
      </c>
      <c r="C320" s="133" t="s">
        <v>1122</v>
      </c>
      <c r="D320" s="133"/>
      <c r="E320" s="133">
        <v>1.36</v>
      </c>
      <c r="F320" s="140">
        <v>-0.73</v>
      </c>
      <c r="G320" s="135">
        <v>268900</v>
      </c>
      <c r="H320" s="133">
        <v>366</v>
      </c>
      <c r="I320" s="135">
        <v>3080</v>
      </c>
      <c r="J320" s="133"/>
      <c r="K320" s="133">
        <v>0.57999999999999996</v>
      </c>
      <c r="L320" s="133">
        <v>2.11</v>
      </c>
      <c r="M320" s="133"/>
      <c r="N320" s="133">
        <v>0</v>
      </c>
      <c r="O320" s="133">
        <v>-1.81</v>
      </c>
      <c r="P320" s="133">
        <v>-8.99</v>
      </c>
      <c r="Q320" s="133">
        <v>2.11</v>
      </c>
      <c r="R320" s="133"/>
      <c r="S320" s="133">
        <v>62.77</v>
      </c>
      <c r="T320" s="133"/>
      <c r="U320" s="133"/>
      <c r="V320" s="133"/>
      <c r="W320" s="134"/>
      <c r="X320" s="133"/>
      <c r="Y320" s="2"/>
      <c r="Z320" s="2"/>
    </row>
    <row r="321" spans="1:26" ht="15.75" customHeight="1" thickTop="1" thickBot="1" x14ac:dyDescent="0.35">
      <c r="A321" s="131" t="s">
        <v>321</v>
      </c>
      <c r="B321" s="131">
        <v>320</v>
      </c>
      <c r="C321" s="136" t="s">
        <v>1122</v>
      </c>
      <c r="D321" s="136"/>
      <c r="E321" s="136">
        <v>4.16</v>
      </c>
      <c r="F321" s="139">
        <v>-0.95</v>
      </c>
      <c r="G321" s="138">
        <v>369400</v>
      </c>
      <c r="H321" s="138">
        <v>1533</v>
      </c>
      <c r="I321" s="138">
        <v>3120</v>
      </c>
      <c r="J321" s="136">
        <v>31.51</v>
      </c>
      <c r="K321" s="136">
        <v>2.1800000000000002</v>
      </c>
      <c r="L321" s="136">
        <v>0.49</v>
      </c>
      <c r="M321" s="136">
        <v>0.05</v>
      </c>
      <c r="N321" s="136">
        <v>0.13</v>
      </c>
      <c r="O321" s="136">
        <v>6.02</v>
      </c>
      <c r="P321" s="136">
        <v>6.91</v>
      </c>
      <c r="Q321" s="136">
        <v>4.62</v>
      </c>
      <c r="R321" s="136">
        <v>3</v>
      </c>
      <c r="S321" s="136">
        <v>51.32</v>
      </c>
      <c r="T321" s="136"/>
      <c r="U321" s="136"/>
      <c r="V321" s="136"/>
      <c r="W321" s="137"/>
      <c r="X321" s="136"/>
      <c r="Y321" s="2"/>
      <c r="Z321" s="2"/>
    </row>
    <row r="322" spans="1:26" ht="15.75" customHeight="1" thickTop="1" thickBot="1" x14ac:dyDescent="0.35">
      <c r="A322" s="130" t="s">
        <v>322</v>
      </c>
      <c r="B322" s="130">
        <v>321</v>
      </c>
      <c r="C322" s="133" t="s">
        <v>1122</v>
      </c>
      <c r="D322" s="133"/>
      <c r="E322" s="133">
        <v>3.92</v>
      </c>
      <c r="F322" s="140">
        <v>-3.45</v>
      </c>
      <c r="G322" s="135">
        <v>8720300</v>
      </c>
      <c r="H322" s="135">
        <v>34710</v>
      </c>
      <c r="I322" s="135">
        <v>5785</v>
      </c>
      <c r="J322" s="133">
        <v>5.23</v>
      </c>
      <c r="K322" s="133">
        <v>0.5</v>
      </c>
      <c r="L322" s="133">
        <v>1.1599999999999999</v>
      </c>
      <c r="M322" s="133">
        <v>1</v>
      </c>
      <c r="N322" s="133">
        <v>0.76</v>
      </c>
      <c r="O322" s="133">
        <v>6.09</v>
      </c>
      <c r="P322" s="133">
        <v>9.08</v>
      </c>
      <c r="Q322" s="133">
        <v>10.85</v>
      </c>
      <c r="R322" s="133">
        <v>15.31</v>
      </c>
      <c r="S322" s="133">
        <v>91.11</v>
      </c>
      <c r="T322" s="133"/>
      <c r="U322" s="133"/>
      <c r="V322" s="133"/>
      <c r="W322" s="134"/>
      <c r="X322" s="133"/>
      <c r="Y322" s="2"/>
      <c r="Z322" s="2"/>
    </row>
    <row r="323" spans="1:26" ht="15.75" customHeight="1" thickTop="1" thickBot="1" x14ac:dyDescent="0.35">
      <c r="A323" s="131" t="s">
        <v>323</v>
      </c>
      <c r="B323" s="131">
        <v>322</v>
      </c>
      <c r="C323" s="136" t="s">
        <v>1123</v>
      </c>
      <c r="D323" s="136"/>
      <c r="E323" s="136">
        <v>28</v>
      </c>
      <c r="F323" s="136">
        <v>0</v>
      </c>
      <c r="G323" s="138">
        <v>5800</v>
      </c>
      <c r="H323" s="136">
        <v>160</v>
      </c>
      <c r="I323" s="138">
        <v>4667</v>
      </c>
      <c r="J323" s="136"/>
      <c r="K323" s="136">
        <v>0.41</v>
      </c>
      <c r="L323" s="136">
        <v>1.05</v>
      </c>
      <c r="M323" s="136">
        <v>3</v>
      </c>
      <c r="N323" s="136">
        <v>0</v>
      </c>
      <c r="O323" s="136">
        <v>1.17</v>
      </c>
      <c r="P323" s="136">
        <v>-1.56</v>
      </c>
      <c r="Q323" s="136">
        <v>-42.83</v>
      </c>
      <c r="R323" s="136">
        <v>42.86</v>
      </c>
      <c r="S323" s="136">
        <v>12.16</v>
      </c>
      <c r="T323" s="136"/>
      <c r="U323" s="136"/>
      <c r="V323" s="136"/>
      <c r="W323" s="137"/>
      <c r="X323" s="136"/>
      <c r="Y323" s="2"/>
      <c r="Z323" s="2"/>
    </row>
    <row r="324" spans="1:26" ht="15.75" customHeight="1" thickTop="1" thickBot="1" x14ac:dyDescent="0.35">
      <c r="A324" s="130" t="s">
        <v>324</v>
      </c>
      <c r="B324" s="130">
        <v>323</v>
      </c>
      <c r="C324" s="133" t="s">
        <v>1123</v>
      </c>
      <c r="D324" s="133"/>
      <c r="E324" s="133">
        <v>4.3600000000000003</v>
      </c>
      <c r="F324" s="133">
        <v>0</v>
      </c>
      <c r="G324" s="135">
        <v>67300</v>
      </c>
      <c r="H324" s="133">
        <v>291</v>
      </c>
      <c r="I324" s="135">
        <v>3575</v>
      </c>
      <c r="J324" s="133">
        <v>9.92</v>
      </c>
      <c r="K324" s="133">
        <v>0.97</v>
      </c>
      <c r="L324" s="133">
        <v>0.44</v>
      </c>
      <c r="M324" s="133">
        <v>0.4</v>
      </c>
      <c r="N324" s="133">
        <v>0.44</v>
      </c>
      <c r="O324" s="133">
        <v>8.58</v>
      </c>
      <c r="P324" s="133">
        <v>9.81</v>
      </c>
      <c r="Q324" s="133">
        <v>2.83</v>
      </c>
      <c r="R324" s="133">
        <v>9.17</v>
      </c>
      <c r="S324" s="133">
        <v>23.94</v>
      </c>
      <c r="T324" s="133"/>
      <c r="U324" s="133"/>
      <c r="V324" s="133"/>
      <c r="W324" s="134"/>
      <c r="X324" s="133"/>
      <c r="Y324" s="2"/>
      <c r="Z324" s="2"/>
    </row>
    <row r="325" spans="1:26" ht="15.75" customHeight="1" thickTop="1" thickBot="1" x14ac:dyDescent="0.35">
      <c r="A325" s="131" t="s">
        <v>325</v>
      </c>
      <c r="B325" s="131">
        <v>324</v>
      </c>
      <c r="C325" s="136" t="s">
        <v>1122</v>
      </c>
      <c r="D325" s="136"/>
      <c r="E325" s="136">
        <v>45.5</v>
      </c>
      <c r="F325" s="139">
        <v>-1.62</v>
      </c>
      <c r="G325" s="138">
        <v>547000</v>
      </c>
      <c r="H325" s="138">
        <v>25020</v>
      </c>
      <c r="I325" s="138">
        <v>41900</v>
      </c>
      <c r="J325" s="136">
        <v>32.090000000000003</v>
      </c>
      <c r="K325" s="136">
        <v>3.16</v>
      </c>
      <c r="L325" s="136">
        <v>0.47</v>
      </c>
      <c r="M325" s="136">
        <v>0.5</v>
      </c>
      <c r="N325" s="136">
        <v>1.41</v>
      </c>
      <c r="O325" s="136">
        <v>8.69</v>
      </c>
      <c r="P325" s="136">
        <v>9.42</v>
      </c>
      <c r="Q325" s="136">
        <v>1.53</v>
      </c>
      <c r="R325" s="136">
        <v>5.71</v>
      </c>
      <c r="S325" s="136">
        <v>27.34</v>
      </c>
      <c r="T325" s="136"/>
      <c r="U325" s="136"/>
      <c r="V325" s="136"/>
      <c r="W325" s="137"/>
      <c r="X325" s="136"/>
      <c r="Y325" s="2"/>
      <c r="Z325" s="2"/>
    </row>
    <row r="326" spans="1:26" ht="15.75" customHeight="1" thickTop="1" thickBot="1" x14ac:dyDescent="0.35">
      <c r="A326" s="130" t="s">
        <v>326</v>
      </c>
      <c r="B326" s="130">
        <v>325</v>
      </c>
      <c r="C326" s="133" t="s">
        <v>1122</v>
      </c>
      <c r="D326" s="133"/>
      <c r="E326" s="133">
        <v>183</v>
      </c>
      <c r="F326" s="133">
        <v>0</v>
      </c>
      <c r="G326" s="133">
        <v>300</v>
      </c>
      <c r="H326" s="133">
        <v>55</v>
      </c>
      <c r="I326" s="135">
        <v>2928</v>
      </c>
      <c r="J326" s="133">
        <v>19.920000000000002</v>
      </c>
      <c r="K326" s="133">
        <v>2.14</v>
      </c>
      <c r="L326" s="133">
        <v>4.74</v>
      </c>
      <c r="M326" s="133">
        <v>3</v>
      </c>
      <c r="N326" s="133">
        <v>9.19</v>
      </c>
      <c r="O326" s="133">
        <v>2.58</v>
      </c>
      <c r="P326" s="133">
        <v>11.07</v>
      </c>
      <c r="Q326" s="133">
        <v>1.71</v>
      </c>
      <c r="R326" s="133">
        <v>1.64</v>
      </c>
      <c r="S326" s="133">
        <v>39.770000000000003</v>
      </c>
      <c r="T326" s="133"/>
      <c r="U326" s="133">
        <v>313</v>
      </c>
      <c r="V326" s="133">
        <v>334</v>
      </c>
      <c r="W326" s="140">
        <v>-2.3199999999999998</v>
      </c>
      <c r="X326" s="133"/>
      <c r="Y326" s="2"/>
      <c r="Z326" s="2"/>
    </row>
    <row r="327" spans="1:26" ht="15.75" customHeight="1" thickTop="1" thickBot="1" x14ac:dyDescent="0.35">
      <c r="A327" s="131" t="s">
        <v>327</v>
      </c>
      <c r="B327" s="131">
        <v>326</v>
      </c>
      <c r="C327" s="136" t="s">
        <v>1122</v>
      </c>
      <c r="D327" s="136"/>
      <c r="E327" s="136">
        <v>0.65</v>
      </c>
      <c r="F327" s="136">
        <v>0</v>
      </c>
      <c r="G327" s="138">
        <v>3381600</v>
      </c>
      <c r="H327" s="138">
        <v>2179</v>
      </c>
      <c r="I327" s="138">
        <v>3518</v>
      </c>
      <c r="J327" s="136"/>
      <c r="K327" s="136">
        <v>0.92</v>
      </c>
      <c r="L327" s="136">
        <v>1.25</v>
      </c>
      <c r="M327" s="136"/>
      <c r="N327" s="136">
        <v>0</v>
      </c>
      <c r="O327" s="136">
        <v>-11.23</v>
      </c>
      <c r="P327" s="136">
        <v>-14.71</v>
      </c>
      <c r="Q327" s="136">
        <v>-34.46</v>
      </c>
      <c r="R327" s="136">
        <v>3.94</v>
      </c>
      <c r="S327" s="136">
        <v>30.13</v>
      </c>
      <c r="T327" s="136"/>
      <c r="U327" s="136"/>
      <c r="V327" s="136"/>
      <c r="W327" s="137"/>
      <c r="X327" s="136"/>
      <c r="Y327" s="2"/>
      <c r="Z327" s="2"/>
    </row>
    <row r="328" spans="1:26" ht="15.75" customHeight="1" thickTop="1" thickBot="1" x14ac:dyDescent="0.35">
      <c r="A328" s="130" t="s">
        <v>328</v>
      </c>
      <c r="B328" s="130">
        <v>327</v>
      </c>
      <c r="C328" s="133" t="s">
        <v>1122</v>
      </c>
      <c r="D328" s="133"/>
      <c r="E328" s="133">
        <v>14.5</v>
      </c>
      <c r="F328" s="140">
        <v>-2.0299999999999998</v>
      </c>
      <c r="G328" s="135">
        <v>4586900</v>
      </c>
      <c r="H328" s="135">
        <v>67010</v>
      </c>
      <c r="I328" s="135">
        <v>12973</v>
      </c>
      <c r="J328" s="133"/>
      <c r="K328" s="133">
        <v>2.02</v>
      </c>
      <c r="L328" s="133">
        <v>1.78</v>
      </c>
      <c r="M328" s="133">
        <v>0.35</v>
      </c>
      <c r="N328" s="133">
        <v>0</v>
      </c>
      <c r="O328" s="133">
        <v>-0.23</v>
      </c>
      <c r="P328" s="133">
        <v>-4.2</v>
      </c>
      <c r="Q328" s="133">
        <v>-39.57</v>
      </c>
      <c r="R328" s="133">
        <v>6.9</v>
      </c>
      <c r="S328" s="133">
        <v>49.7</v>
      </c>
      <c r="T328" s="133"/>
      <c r="U328" s="133"/>
      <c r="V328" s="133"/>
      <c r="W328" s="134"/>
      <c r="X328" s="133"/>
      <c r="Y328" s="2"/>
      <c r="Z328" s="2"/>
    </row>
    <row r="329" spans="1:26" ht="15.75" customHeight="1" thickTop="1" thickBot="1" x14ac:dyDescent="0.35">
      <c r="A329" s="131" t="s">
        <v>329</v>
      </c>
      <c r="B329" s="131">
        <v>328</v>
      </c>
      <c r="C329" s="136" t="s">
        <v>1123</v>
      </c>
      <c r="D329" s="136"/>
      <c r="E329" s="136">
        <v>40.5</v>
      </c>
      <c r="F329" s="139">
        <v>-0.61</v>
      </c>
      <c r="G329" s="138">
        <v>1637800</v>
      </c>
      <c r="H329" s="138">
        <v>65731</v>
      </c>
      <c r="I329" s="138">
        <v>194400</v>
      </c>
      <c r="J329" s="136">
        <v>29.8</v>
      </c>
      <c r="K329" s="136">
        <v>9.31</v>
      </c>
      <c r="L329" s="136">
        <v>2.4300000000000002</v>
      </c>
      <c r="M329" s="136">
        <v>0.4</v>
      </c>
      <c r="N329" s="136">
        <v>1.33</v>
      </c>
      <c r="O329" s="136">
        <v>13.28</v>
      </c>
      <c r="P329" s="136">
        <v>32.61</v>
      </c>
      <c r="Q329" s="136">
        <v>2.66</v>
      </c>
      <c r="R329" s="136">
        <v>2.37</v>
      </c>
      <c r="S329" s="136">
        <v>6.92</v>
      </c>
      <c r="T329" s="136"/>
      <c r="U329" s="136"/>
      <c r="V329" s="136"/>
      <c r="W329" s="137"/>
      <c r="X329" s="136"/>
      <c r="Y329" s="2"/>
      <c r="Z329" s="2"/>
    </row>
    <row r="330" spans="1:26" ht="15.75" customHeight="1" thickTop="1" thickBot="1" x14ac:dyDescent="0.35">
      <c r="A330" s="130" t="s">
        <v>330</v>
      </c>
      <c r="B330" s="130">
        <v>329</v>
      </c>
      <c r="C330" s="133" t="s">
        <v>1122</v>
      </c>
      <c r="D330" s="133"/>
      <c r="E330" s="133">
        <v>6.3</v>
      </c>
      <c r="F330" s="140">
        <v>-2.33</v>
      </c>
      <c r="G330" s="135">
        <v>252400</v>
      </c>
      <c r="H330" s="135">
        <v>1619</v>
      </c>
      <c r="I330" s="135">
        <v>1764</v>
      </c>
      <c r="J330" s="133"/>
      <c r="K330" s="133">
        <v>2.0099999999999998</v>
      </c>
      <c r="L330" s="133">
        <v>3.9</v>
      </c>
      <c r="M330" s="133"/>
      <c r="N330" s="133">
        <v>0</v>
      </c>
      <c r="O330" s="133">
        <v>-2.67</v>
      </c>
      <c r="P330" s="133">
        <v>-14.36</v>
      </c>
      <c r="Q330" s="133">
        <v>-1.8</v>
      </c>
      <c r="R330" s="133"/>
      <c r="S330" s="133">
        <v>48.48</v>
      </c>
      <c r="T330" s="133"/>
      <c r="U330" s="133"/>
      <c r="V330" s="133"/>
      <c r="W330" s="134"/>
      <c r="X330" s="133"/>
      <c r="Y330" s="2"/>
      <c r="Z330" s="2"/>
    </row>
    <row r="331" spans="1:26" ht="15.75" customHeight="1" thickTop="1" thickBot="1" x14ac:dyDescent="0.35">
      <c r="A331" s="131" t="s">
        <v>331</v>
      </c>
      <c r="B331" s="131">
        <v>330</v>
      </c>
      <c r="C331" s="136" t="s">
        <v>1123</v>
      </c>
      <c r="D331" s="136"/>
      <c r="E331" s="136">
        <v>22</v>
      </c>
      <c r="F331" s="137">
        <v>4.76</v>
      </c>
      <c r="G331" s="136">
        <v>100</v>
      </c>
      <c r="H331" s="136">
        <v>2</v>
      </c>
      <c r="I331" s="136">
        <v>592</v>
      </c>
      <c r="J331" s="136"/>
      <c r="K331" s="136">
        <v>1.24</v>
      </c>
      <c r="L331" s="136">
        <v>0.8</v>
      </c>
      <c r="M331" s="136">
        <v>0.47</v>
      </c>
      <c r="N331" s="136">
        <v>0</v>
      </c>
      <c r="O331" s="136">
        <v>-2.29</v>
      </c>
      <c r="P331" s="136">
        <v>-5.63</v>
      </c>
      <c r="Q331" s="136">
        <v>-56.92</v>
      </c>
      <c r="R331" s="136">
        <v>2.2400000000000002</v>
      </c>
      <c r="S331" s="136">
        <v>35.11</v>
      </c>
      <c r="T331" s="136"/>
      <c r="U331" s="136"/>
      <c r="V331" s="136"/>
      <c r="W331" s="137"/>
      <c r="X331" s="136"/>
      <c r="Y331" s="2"/>
      <c r="Z331" s="2"/>
    </row>
    <row r="332" spans="1:26" ht="15.75" customHeight="1" thickTop="1" thickBot="1" x14ac:dyDescent="0.35">
      <c r="A332" s="130" t="s">
        <v>332</v>
      </c>
      <c r="B332" s="130">
        <v>331</v>
      </c>
      <c r="C332" s="133" t="s">
        <v>1122</v>
      </c>
      <c r="D332" s="133"/>
      <c r="E332" s="133">
        <v>1.5</v>
      </c>
      <c r="F332" s="140">
        <v>-5.66</v>
      </c>
      <c r="G332" s="135">
        <v>5000</v>
      </c>
      <c r="H332" s="133">
        <v>8</v>
      </c>
      <c r="I332" s="135">
        <v>1172</v>
      </c>
      <c r="J332" s="133"/>
      <c r="K332" s="133">
        <v>0.82</v>
      </c>
      <c r="L332" s="133">
        <v>0.19</v>
      </c>
      <c r="M332" s="133"/>
      <c r="N332" s="133">
        <v>0</v>
      </c>
      <c r="O332" s="133">
        <v>-5.43</v>
      </c>
      <c r="P332" s="133">
        <v>-6.31</v>
      </c>
      <c r="Q332" s="133">
        <v>-56.3</v>
      </c>
      <c r="R332" s="133"/>
      <c r="S332" s="133">
        <v>12.39</v>
      </c>
      <c r="T332" s="133"/>
      <c r="U332" s="133"/>
      <c r="V332" s="133"/>
      <c r="W332" s="134"/>
      <c r="X332" s="133"/>
      <c r="Y332" s="2"/>
      <c r="Z332" s="2"/>
    </row>
    <row r="333" spans="1:26" ht="15.75" customHeight="1" thickTop="1" thickBot="1" x14ac:dyDescent="0.35">
      <c r="A333" s="131" t="s">
        <v>333</v>
      </c>
      <c r="B333" s="131">
        <v>332</v>
      </c>
      <c r="C333" s="136" t="s">
        <v>1122</v>
      </c>
      <c r="D333" s="136"/>
      <c r="E333" s="136">
        <v>3.82</v>
      </c>
      <c r="F333" s="139">
        <v>-4.5</v>
      </c>
      <c r="G333" s="138">
        <v>2700</v>
      </c>
      <c r="H333" s="136">
        <v>10</v>
      </c>
      <c r="I333" s="136">
        <v>708</v>
      </c>
      <c r="J333" s="136"/>
      <c r="K333" s="136">
        <v>0.54</v>
      </c>
      <c r="L333" s="136">
        <v>0.32</v>
      </c>
      <c r="M333" s="136"/>
      <c r="N333" s="136">
        <v>0</v>
      </c>
      <c r="O333" s="136">
        <v>-3.4</v>
      </c>
      <c r="P333" s="136">
        <v>-3.6</v>
      </c>
      <c r="Q333" s="136">
        <v>-3.27</v>
      </c>
      <c r="R333" s="136">
        <v>2.5</v>
      </c>
      <c r="S333" s="136">
        <v>33.630000000000003</v>
      </c>
      <c r="T333" s="136"/>
      <c r="U333" s="136"/>
      <c r="V333" s="136"/>
      <c r="W333" s="137"/>
      <c r="X333" s="136"/>
      <c r="Y333" s="2"/>
      <c r="Z333" s="2"/>
    </row>
    <row r="334" spans="1:26" ht="15.75" customHeight="1" thickTop="1" thickBot="1" x14ac:dyDescent="0.35">
      <c r="A334" s="130" t="s">
        <v>334</v>
      </c>
      <c r="B334" s="130">
        <v>333</v>
      </c>
      <c r="C334" s="133" t="s">
        <v>1122</v>
      </c>
      <c r="D334" s="133"/>
      <c r="E334" s="133">
        <v>0.01</v>
      </c>
      <c r="F334" s="133">
        <v>0</v>
      </c>
      <c r="G334" s="135">
        <v>205117900</v>
      </c>
      <c r="H334" s="135">
        <v>2081</v>
      </c>
      <c r="I334" s="133">
        <v>857</v>
      </c>
      <c r="J334" s="133">
        <v>31.38</v>
      </c>
      <c r="K334" s="133">
        <v>0.4</v>
      </c>
      <c r="L334" s="133">
        <v>0.24</v>
      </c>
      <c r="M334" s="133"/>
      <c r="N334" s="133">
        <v>0</v>
      </c>
      <c r="O334" s="133">
        <v>4.2300000000000004</v>
      </c>
      <c r="P334" s="133">
        <v>3.9</v>
      </c>
      <c r="Q334" s="133">
        <v>6.12</v>
      </c>
      <c r="R334" s="133"/>
      <c r="S334" s="133">
        <v>86.88</v>
      </c>
      <c r="T334" s="133"/>
      <c r="U334" s="133"/>
      <c r="V334" s="133"/>
      <c r="W334" s="134"/>
      <c r="X334" s="133"/>
      <c r="Y334" s="2"/>
      <c r="Z334" s="2"/>
    </row>
    <row r="335" spans="1:26" ht="15.75" customHeight="1" thickTop="1" thickBot="1" x14ac:dyDescent="0.35">
      <c r="A335" s="131" t="s">
        <v>335</v>
      </c>
      <c r="B335" s="131">
        <v>334</v>
      </c>
      <c r="C335" s="136" t="s">
        <v>1122</v>
      </c>
      <c r="D335" s="136"/>
      <c r="E335" s="136">
        <v>7.6</v>
      </c>
      <c r="F335" s="139">
        <v>-1.94</v>
      </c>
      <c r="G335" s="138">
        <v>2831500</v>
      </c>
      <c r="H335" s="138">
        <v>21559</v>
      </c>
      <c r="I335" s="138">
        <v>1458</v>
      </c>
      <c r="J335" s="136">
        <v>11.08</v>
      </c>
      <c r="K335" s="136">
        <v>2.4</v>
      </c>
      <c r="L335" s="136">
        <v>1.43</v>
      </c>
      <c r="M335" s="136">
        <v>0.32</v>
      </c>
      <c r="N335" s="136">
        <v>0.65</v>
      </c>
      <c r="O335" s="136">
        <v>12.22</v>
      </c>
      <c r="P335" s="136">
        <v>23.2</v>
      </c>
      <c r="Q335" s="136">
        <v>10.87</v>
      </c>
      <c r="R335" s="136">
        <v>3.29</v>
      </c>
      <c r="S335" s="136">
        <v>53</v>
      </c>
      <c r="T335" s="136"/>
      <c r="U335" s="136"/>
      <c r="V335" s="136"/>
      <c r="W335" s="137"/>
      <c r="X335" s="136"/>
      <c r="Y335" s="2"/>
      <c r="Z335" s="2"/>
    </row>
    <row r="336" spans="1:26" ht="15.75" customHeight="1" thickTop="1" thickBot="1" x14ac:dyDescent="0.35">
      <c r="A336" s="130" t="s">
        <v>336</v>
      </c>
      <c r="B336" s="130">
        <v>335</v>
      </c>
      <c r="C336" s="133" t="s">
        <v>1122</v>
      </c>
      <c r="D336" s="133"/>
      <c r="E336" s="133">
        <v>11.6</v>
      </c>
      <c r="F336" s="140">
        <v>-0.85</v>
      </c>
      <c r="G336" s="135">
        <v>1092600</v>
      </c>
      <c r="H336" s="135">
        <v>12635</v>
      </c>
      <c r="I336" s="135">
        <v>19661</v>
      </c>
      <c r="J336" s="133">
        <v>9.85</v>
      </c>
      <c r="K336" s="133">
        <v>0.9</v>
      </c>
      <c r="L336" s="133">
        <v>1.85</v>
      </c>
      <c r="M336" s="133"/>
      <c r="N336" s="133">
        <v>1.17</v>
      </c>
      <c r="O336" s="133">
        <v>5.88</v>
      </c>
      <c r="P336" s="133">
        <v>8.93</v>
      </c>
      <c r="Q336" s="133">
        <v>4.5599999999999996</v>
      </c>
      <c r="R336" s="133">
        <v>6.9</v>
      </c>
      <c r="S336" s="133">
        <v>45.61</v>
      </c>
      <c r="T336" s="133"/>
      <c r="U336" s="133"/>
      <c r="V336" s="133"/>
      <c r="W336" s="134"/>
      <c r="X336" s="133"/>
      <c r="Y336" s="2"/>
      <c r="Z336" s="2"/>
    </row>
    <row r="337" spans="1:26" ht="15.75" customHeight="1" thickTop="1" thickBot="1" x14ac:dyDescent="0.35">
      <c r="A337" s="131" t="s">
        <v>337</v>
      </c>
      <c r="B337" s="131">
        <v>336</v>
      </c>
      <c r="C337" s="136" t="s">
        <v>1123</v>
      </c>
      <c r="D337" s="136"/>
      <c r="E337" s="136">
        <v>7</v>
      </c>
      <c r="F337" s="137">
        <v>2.19</v>
      </c>
      <c r="G337" s="138">
        <v>18200</v>
      </c>
      <c r="H337" s="136">
        <v>125</v>
      </c>
      <c r="I337" s="138">
        <v>3996</v>
      </c>
      <c r="J337" s="136">
        <v>8.6199999999999992</v>
      </c>
      <c r="K337" s="136">
        <v>0.89</v>
      </c>
      <c r="L337" s="136">
        <v>2.68</v>
      </c>
      <c r="M337" s="136">
        <v>0.1</v>
      </c>
      <c r="N337" s="136">
        <v>0.8</v>
      </c>
      <c r="O337" s="136">
        <v>3.71</v>
      </c>
      <c r="P337" s="136">
        <v>10.32</v>
      </c>
      <c r="Q337" s="136">
        <v>16.739999999999998</v>
      </c>
      <c r="R337" s="136">
        <v>12.29</v>
      </c>
      <c r="S337" s="136">
        <v>16.75</v>
      </c>
      <c r="T337" s="136"/>
      <c r="U337" s="136"/>
      <c r="V337" s="136"/>
      <c r="W337" s="137"/>
      <c r="X337" s="136"/>
      <c r="Y337" s="2"/>
      <c r="Z337" s="2"/>
    </row>
    <row r="338" spans="1:26" ht="15.75" customHeight="1" thickTop="1" thickBot="1" x14ac:dyDescent="0.35">
      <c r="A338" s="130" t="s">
        <v>338</v>
      </c>
      <c r="B338" s="130">
        <v>337</v>
      </c>
      <c r="C338" s="133" t="s">
        <v>1122</v>
      </c>
      <c r="D338" s="133"/>
      <c r="E338" s="133">
        <v>9.8000000000000007</v>
      </c>
      <c r="F338" s="140">
        <v>-4.8499999999999996</v>
      </c>
      <c r="G338" s="135">
        <v>3669500</v>
      </c>
      <c r="H338" s="135">
        <v>36436</v>
      </c>
      <c r="I338" s="135">
        <v>7840</v>
      </c>
      <c r="J338" s="133">
        <v>19.170000000000002</v>
      </c>
      <c r="K338" s="133">
        <v>2.1800000000000002</v>
      </c>
      <c r="L338" s="133">
        <v>0.14000000000000001</v>
      </c>
      <c r="M338" s="133">
        <v>0.2</v>
      </c>
      <c r="N338" s="133">
        <v>0.51</v>
      </c>
      <c r="O338" s="133">
        <v>10.91</v>
      </c>
      <c r="P338" s="133">
        <v>11.2</v>
      </c>
      <c r="Q338" s="133">
        <v>12.65</v>
      </c>
      <c r="R338" s="133">
        <v>5.61</v>
      </c>
      <c r="S338" s="133">
        <v>41.84</v>
      </c>
      <c r="T338" s="133"/>
      <c r="U338" s="133"/>
      <c r="V338" s="133"/>
      <c r="W338" s="134"/>
      <c r="X338" s="133"/>
      <c r="Y338" s="2"/>
      <c r="Z338" s="2"/>
    </row>
    <row r="339" spans="1:26" ht="15.75" customHeight="1" thickTop="1" thickBot="1" x14ac:dyDescent="0.35">
      <c r="A339" s="131" t="s">
        <v>339</v>
      </c>
      <c r="B339" s="131">
        <v>338</v>
      </c>
      <c r="C339" s="136" t="s">
        <v>1123</v>
      </c>
      <c r="D339" s="136"/>
      <c r="E339" s="136">
        <v>3.1</v>
      </c>
      <c r="F339" s="139">
        <v>-3.13</v>
      </c>
      <c r="G339" s="138">
        <v>97800</v>
      </c>
      <c r="H339" s="136">
        <v>306</v>
      </c>
      <c r="I339" s="138">
        <v>2130</v>
      </c>
      <c r="J339" s="136"/>
      <c r="K339" s="136">
        <v>0.98</v>
      </c>
      <c r="L339" s="136">
        <v>0.61</v>
      </c>
      <c r="M339" s="136"/>
      <c r="N339" s="136">
        <v>0</v>
      </c>
      <c r="O339" s="136">
        <v>-27.52</v>
      </c>
      <c r="P339" s="136">
        <v>-58.07</v>
      </c>
      <c r="Q339" s="136">
        <v>-134.57</v>
      </c>
      <c r="R339" s="136"/>
      <c r="S339" s="136">
        <v>22.71</v>
      </c>
      <c r="T339" s="136"/>
      <c r="U339" s="136"/>
      <c r="V339" s="136"/>
      <c r="W339" s="137"/>
      <c r="X339" s="136"/>
      <c r="Y339" s="2"/>
      <c r="Z339" s="2"/>
    </row>
    <row r="340" spans="1:26" ht="15.75" customHeight="1" thickTop="1" thickBot="1" x14ac:dyDescent="0.35">
      <c r="A340" s="130" t="s">
        <v>340</v>
      </c>
      <c r="B340" s="130">
        <v>339</v>
      </c>
      <c r="C340" s="133" t="s">
        <v>1122</v>
      </c>
      <c r="D340" s="133"/>
      <c r="E340" s="133">
        <v>14.1</v>
      </c>
      <c r="F340" s="134">
        <v>7.63</v>
      </c>
      <c r="G340" s="135">
        <v>10267700</v>
      </c>
      <c r="H340" s="135">
        <v>141127</v>
      </c>
      <c r="I340" s="135">
        <v>7050</v>
      </c>
      <c r="J340" s="133">
        <v>8</v>
      </c>
      <c r="K340" s="133">
        <v>1.99</v>
      </c>
      <c r="L340" s="133">
        <v>0.63</v>
      </c>
      <c r="M340" s="133">
        <v>0.4</v>
      </c>
      <c r="N340" s="133">
        <v>1.73</v>
      </c>
      <c r="O340" s="133">
        <v>19.61</v>
      </c>
      <c r="P340" s="133">
        <v>28.23</v>
      </c>
      <c r="Q340" s="133">
        <v>20.3</v>
      </c>
      <c r="R340" s="133">
        <v>4.4000000000000004</v>
      </c>
      <c r="S340" s="133">
        <v>76.63</v>
      </c>
      <c r="T340" s="133"/>
      <c r="U340" s="133"/>
      <c r="V340" s="133"/>
      <c r="W340" s="134"/>
      <c r="X340" s="133"/>
      <c r="Y340" s="2"/>
      <c r="Z340" s="2"/>
    </row>
    <row r="341" spans="1:26" ht="15.75" customHeight="1" thickTop="1" thickBot="1" x14ac:dyDescent="0.35">
      <c r="A341" s="131" t="s">
        <v>341</v>
      </c>
      <c r="B341" s="131">
        <v>340</v>
      </c>
      <c r="C341" s="136" t="s">
        <v>1123</v>
      </c>
      <c r="D341" s="136"/>
      <c r="E341" s="136">
        <v>2.2400000000000002</v>
      </c>
      <c r="F341" s="139">
        <v>-5.08</v>
      </c>
      <c r="G341" s="138">
        <v>202200</v>
      </c>
      <c r="H341" s="136">
        <v>460</v>
      </c>
      <c r="I341" s="138">
        <v>1065</v>
      </c>
      <c r="J341" s="136">
        <v>22.19</v>
      </c>
      <c r="K341" s="136">
        <v>0.31</v>
      </c>
      <c r="L341" s="136">
        <v>0.19</v>
      </c>
      <c r="M341" s="136"/>
      <c r="N341" s="136">
        <v>0.1</v>
      </c>
      <c r="O341" s="136">
        <v>1.42</v>
      </c>
      <c r="P341" s="136">
        <v>1.73</v>
      </c>
      <c r="Q341" s="136">
        <v>14.42</v>
      </c>
      <c r="R341" s="136"/>
      <c r="S341" s="136">
        <v>71.37</v>
      </c>
      <c r="T341" s="136"/>
      <c r="U341" s="136"/>
      <c r="V341" s="136"/>
      <c r="W341" s="137"/>
      <c r="X341" s="136"/>
      <c r="Y341" s="2"/>
      <c r="Z341" s="2"/>
    </row>
    <row r="342" spans="1:26" ht="15.75" customHeight="1" thickTop="1" thickBot="1" x14ac:dyDescent="0.35">
      <c r="A342" s="130" t="s">
        <v>342</v>
      </c>
      <c r="B342" s="130">
        <v>341</v>
      </c>
      <c r="C342" s="133" t="s">
        <v>1122</v>
      </c>
      <c r="D342" s="133"/>
      <c r="E342" s="133">
        <v>33.75</v>
      </c>
      <c r="F342" s="140">
        <v>-1.46</v>
      </c>
      <c r="G342" s="135">
        <v>2106300</v>
      </c>
      <c r="H342" s="135">
        <v>71642</v>
      </c>
      <c r="I342" s="135">
        <v>29426</v>
      </c>
      <c r="J342" s="133">
        <v>22.85</v>
      </c>
      <c r="K342" s="133">
        <v>4.54</v>
      </c>
      <c r="L342" s="133">
        <v>0.74</v>
      </c>
      <c r="M342" s="133">
        <v>0.36</v>
      </c>
      <c r="N342" s="133">
        <v>1.48</v>
      </c>
      <c r="O342" s="133">
        <v>14.46</v>
      </c>
      <c r="P342" s="133">
        <v>20.94</v>
      </c>
      <c r="Q342" s="133">
        <v>10.8</v>
      </c>
      <c r="R342" s="133">
        <v>2.13</v>
      </c>
      <c r="S342" s="133">
        <v>38.75</v>
      </c>
      <c r="T342" s="133"/>
      <c r="U342" s="133"/>
      <c r="V342" s="133"/>
      <c r="W342" s="134"/>
      <c r="X342" s="133"/>
      <c r="Y342" s="2"/>
      <c r="Z342" s="2"/>
    </row>
    <row r="343" spans="1:26" ht="15.75" customHeight="1" thickTop="1" thickBot="1" x14ac:dyDescent="0.35">
      <c r="A343" s="131" t="s">
        <v>343</v>
      </c>
      <c r="B343" s="131">
        <v>342</v>
      </c>
      <c r="C343" s="136" t="s">
        <v>1122</v>
      </c>
      <c r="D343" s="136"/>
      <c r="E343" s="136">
        <v>0.35</v>
      </c>
      <c r="F343" s="139">
        <v>-2.78</v>
      </c>
      <c r="G343" s="138">
        <v>2248600</v>
      </c>
      <c r="H343" s="136">
        <v>787</v>
      </c>
      <c r="I343" s="136">
        <v>446</v>
      </c>
      <c r="J343" s="136"/>
      <c r="K343" s="136">
        <v>0.26</v>
      </c>
      <c r="L343" s="136">
        <v>1.67</v>
      </c>
      <c r="M343" s="136"/>
      <c r="N343" s="136">
        <v>0</v>
      </c>
      <c r="O343" s="136">
        <v>-1.81</v>
      </c>
      <c r="P343" s="136">
        <v>-7.04</v>
      </c>
      <c r="Q343" s="136">
        <v>-340.53</v>
      </c>
      <c r="R343" s="136"/>
      <c r="S343" s="136">
        <v>65.94</v>
      </c>
      <c r="T343" s="136"/>
      <c r="U343" s="136"/>
      <c r="V343" s="136"/>
      <c r="W343" s="137"/>
      <c r="X343" s="136"/>
      <c r="Y343" s="2"/>
      <c r="Z343" s="2"/>
    </row>
    <row r="344" spans="1:26" ht="15.75" customHeight="1" thickTop="1" thickBot="1" x14ac:dyDescent="0.35">
      <c r="A344" s="130" t="s">
        <v>344</v>
      </c>
      <c r="B344" s="130">
        <v>343</v>
      </c>
      <c r="C344" s="133" t="s">
        <v>1122</v>
      </c>
      <c r="D344" s="133"/>
      <c r="E344" s="133">
        <v>166.5</v>
      </c>
      <c r="F344" s="140">
        <v>-1.77</v>
      </c>
      <c r="G344" s="133">
        <v>300</v>
      </c>
      <c r="H344" s="133">
        <v>50</v>
      </c>
      <c r="I344" s="135">
        <v>3480</v>
      </c>
      <c r="J344" s="133">
        <v>22.12</v>
      </c>
      <c r="K344" s="133">
        <v>0.64</v>
      </c>
      <c r="L344" s="133">
        <v>0.39</v>
      </c>
      <c r="M344" s="133">
        <v>10</v>
      </c>
      <c r="N344" s="133">
        <v>7.48</v>
      </c>
      <c r="O344" s="133">
        <v>2.46</v>
      </c>
      <c r="P344" s="133">
        <v>2.87</v>
      </c>
      <c r="Q344" s="133">
        <v>1.76</v>
      </c>
      <c r="R344" s="133">
        <v>6.01</v>
      </c>
      <c r="S344" s="133">
        <v>22.81</v>
      </c>
      <c r="T344" s="133"/>
      <c r="U344" s="133"/>
      <c r="V344" s="133"/>
      <c r="W344" s="134"/>
      <c r="X344" s="133"/>
      <c r="Y344" s="2"/>
      <c r="Z344" s="2"/>
    </row>
    <row r="345" spans="1:26" ht="15.75" customHeight="1" thickTop="1" thickBot="1" x14ac:dyDescent="0.35">
      <c r="A345" s="131" t="s">
        <v>345</v>
      </c>
      <c r="B345" s="131">
        <v>344</v>
      </c>
      <c r="C345" s="136" t="s">
        <v>1123</v>
      </c>
      <c r="D345" s="136"/>
      <c r="E345" s="136">
        <v>13.5</v>
      </c>
      <c r="F345" s="139">
        <v>-0.74</v>
      </c>
      <c r="G345" s="138">
        <v>38000</v>
      </c>
      <c r="H345" s="136">
        <v>513</v>
      </c>
      <c r="I345" s="138">
        <v>1696</v>
      </c>
      <c r="J345" s="136">
        <v>12.73</v>
      </c>
      <c r="K345" s="136">
        <v>1.74</v>
      </c>
      <c r="L345" s="136">
        <v>0.34</v>
      </c>
      <c r="M345" s="136">
        <v>1</v>
      </c>
      <c r="N345" s="136">
        <v>1.06</v>
      </c>
      <c r="O345" s="136">
        <v>12.94</v>
      </c>
      <c r="P345" s="136">
        <v>13.07</v>
      </c>
      <c r="Q345" s="136">
        <v>15.73</v>
      </c>
      <c r="R345" s="136">
        <v>7.41</v>
      </c>
      <c r="S345" s="136">
        <v>34.119999999999997</v>
      </c>
      <c r="T345" s="136"/>
      <c r="U345" s="136"/>
      <c r="V345" s="136"/>
      <c r="W345" s="137"/>
      <c r="X345" s="136"/>
      <c r="Y345" s="2"/>
      <c r="Z345" s="2"/>
    </row>
    <row r="346" spans="1:26" ht="15.75" customHeight="1" thickTop="1" thickBot="1" x14ac:dyDescent="0.35">
      <c r="A346" s="130" t="s">
        <v>346</v>
      </c>
      <c r="B346" s="130">
        <v>345</v>
      </c>
      <c r="C346" s="133" t="s">
        <v>1122</v>
      </c>
      <c r="D346" s="133"/>
      <c r="E346" s="133">
        <v>4.9000000000000004</v>
      </c>
      <c r="F346" s="140">
        <v>-2</v>
      </c>
      <c r="G346" s="135">
        <v>613900</v>
      </c>
      <c r="H346" s="135">
        <v>3006</v>
      </c>
      <c r="I346" s="135">
        <v>2163</v>
      </c>
      <c r="J346" s="133">
        <v>8.65</v>
      </c>
      <c r="K346" s="133">
        <v>1.21</v>
      </c>
      <c r="L346" s="133">
        <v>0.95</v>
      </c>
      <c r="M346" s="133">
        <v>0.35</v>
      </c>
      <c r="N346" s="133">
        <v>0.56000000000000005</v>
      </c>
      <c r="O346" s="133">
        <v>9.5299999999999994</v>
      </c>
      <c r="P346" s="133">
        <v>14.29</v>
      </c>
      <c r="Q346" s="133">
        <v>5.17</v>
      </c>
      <c r="R346" s="133">
        <v>7.14</v>
      </c>
      <c r="S346" s="133">
        <v>68.459999999999994</v>
      </c>
      <c r="T346" s="133"/>
      <c r="U346" s="133"/>
      <c r="V346" s="133"/>
      <c r="W346" s="134"/>
      <c r="X346" s="133"/>
      <c r="Y346" s="2"/>
      <c r="Z346" s="2"/>
    </row>
    <row r="347" spans="1:26" ht="15.75" customHeight="1" thickTop="1" thickBot="1" x14ac:dyDescent="0.35">
      <c r="A347" s="131" t="s">
        <v>347</v>
      </c>
      <c r="B347" s="131">
        <v>346</v>
      </c>
      <c r="C347" s="136" t="s">
        <v>1123</v>
      </c>
      <c r="D347" s="136"/>
      <c r="E347" s="136">
        <v>2.54</v>
      </c>
      <c r="F347" s="139">
        <v>-3.05</v>
      </c>
      <c r="G347" s="138">
        <v>9450700</v>
      </c>
      <c r="H347" s="138">
        <v>24977</v>
      </c>
      <c r="I347" s="138">
        <v>1016</v>
      </c>
      <c r="J347" s="136">
        <v>9.86</v>
      </c>
      <c r="K347" s="136">
        <v>2.21</v>
      </c>
      <c r="L347" s="136">
        <v>0.21</v>
      </c>
      <c r="M347" s="136">
        <v>0.03</v>
      </c>
      <c r="N347" s="136">
        <v>0.25</v>
      </c>
      <c r="O347" s="136">
        <v>24.1</v>
      </c>
      <c r="P347" s="136">
        <v>24.27</v>
      </c>
      <c r="Q347" s="136">
        <v>14.51</v>
      </c>
      <c r="R347" s="136">
        <v>3.54</v>
      </c>
      <c r="S347" s="136">
        <v>24.95</v>
      </c>
      <c r="T347" s="136"/>
      <c r="U347" s="136"/>
      <c r="V347" s="136"/>
      <c r="W347" s="137"/>
      <c r="X347" s="136"/>
      <c r="Y347" s="2"/>
      <c r="Z347" s="2"/>
    </row>
    <row r="348" spans="1:26" ht="15.75" customHeight="1" thickTop="1" thickBot="1" x14ac:dyDescent="0.35">
      <c r="A348" s="130" t="s">
        <v>1117</v>
      </c>
      <c r="B348" s="130">
        <v>347</v>
      </c>
      <c r="C348" s="130" t="s">
        <v>179</v>
      </c>
      <c r="D348" s="133"/>
      <c r="E348" s="133">
        <v>4.18</v>
      </c>
      <c r="F348" s="134">
        <v>5.03</v>
      </c>
      <c r="G348" s="135">
        <v>81454900</v>
      </c>
      <c r="H348" s="135">
        <v>342277</v>
      </c>
      <c r="I348" s="135">
        <v>3908</v>
      </c>
      <c r="J348" s="133">
        <v>29.99</v>
      </c>
      <c r="K348" s="133"/>
      <c r="L348" s="133">
        <v>1.02</v>
      </c>
      <c r="M348" s="133"/>
      <c r="N348" s="133">
        <v>0.14000000000000001</v>
      </c>
      <c r="O348" s="133"/>
      <c r="P348" s="133"/>
      <c r="Q348" s="133"/>
      <c r="R348" s="133"/>
      <c r="S348" s="133">
        <v>34.229999999999997</v>
      </c>
      <c r="T348" s="133"/>
      <c r="U348" s="133"/>
      <c r="V348" s="133"/>
      <c r="W348" s="134"/>
      <c r="X348" s="133"/>
      <c r="Y348" s="2"/>
      <c r="Z348" s="2"/>
    </row>
    <row r="349" spans="1:26" ht="15.75" customHeight="1" thickTop="1" thickBot="1" x14ac:dyDescent="0.35">
      <c r="A349" s="131" t="s">
        <v>348</v>
      </c>
      <c r="B349" s="131">
        <v>348</v>
      </c>
      <c r="C349" s="136" t="s">
        <v>1122</v>
      </c>
      <c r="D349" s="136"/>
      <c r="E349" s="136">
        <v>0.5</v>
      </c>
      <c r="F349" s="139">
        <v>-1.96</v>
      </c>
      <c r="G349" s="138">
        <v>211800</v>
      </c>
      <c r="H349" s="136">
        <v>107</v>
      </c>
      <c r="I349" s="138">
        <v>1252</v>
      </c>
      <c r="J349" s="136"/>
      <c r="K349" s="136">
        <v>0.32</v>
      </c>
      <c r="L349" s="136">
        <v>1.45</v>
      </c>
      <c r="M349" s="136"/>
      <c r="N349" s="136">
        <v>0</v>
      </c>
      <c r="O349" s="136">
        <v>2.98</v>
      </c>
      <c r="P349" s="136">
        <v>-1.46</v>
      </c>
      <c r="Q349" s="136">
        <v>-4.55</v>
      </c>
      <c r="R349" s="136"/>
      <c r="S349" s="136">
        <v>54.52</v>
      </c>
      <c r="T349" s="136"/>
      <c r="U349" s="136"/>
      <c r="V349" s="136"/>
      <c r="W349" s="137"/>
      <c r="X349" s="136"/>
      <c r="Y349" s="2"/>
      <c r="Z349" s="2"/>
    </row>
    <row r="350" spans="1:26" ht="15.75" customHeight="1" thickTop="1" thickBot="1" x14ac:dyDescent="0.35">
      <c r="A350" s="130" t="s">
        <v>349</v>
      </c>
      <c r="B350" s="130">
        <v>349</v>
      </c>
      <c r="C350" s="133" t="s">
        <v>1122</v>
      </c>
      <c r="D350" s="133"/>
      <c r="E350" s="133">
        <v>0.71</v>
      </c>
      <c r="F350" s="133">
        <v>0</v>
      </c>
      <c r="G350" s="135">
        <v>1200</v>
      </c>
      <c r="H350" s="133">
        <v>1</v>
      </c>
      <c r="I350" s="135">
        <v>3213</v>
      </c>
      <c r="J350" s="133">
        <v>19.37</v>
      </c>
      <c r="K350" s="133">
        <v>0.53</v>
      </c>
      <c r="L350" s="133">
        <v>2.83</v>
      </c>
      <c r="M350" s="133">
        <v>0.02</v>
      </c>
      <c r="N350" s="133">
        <v>0.04</v>
      </c>
      <c r="O350" s="133">
        <v>3.76</v>
      </c>
      <c r="P350" s="133">
        <v>2.74</v>
      </c>
      <c r="Q350" s="133">
        <v>0.94</v>
      </c>
      <c r="R350" s="133">
        <v>2.82</v>
      </c>
      <c r="S350" s="133">
        <v>29.38</v>
      </c>
      <c r="T350" s="133"/>
      <c r="U350" s="133">
        <v>334</v>
      </c>
      <c r="V350" s="133">
        <v>326</v>
      </c>
      <c r="W350" s="140">
        <v>-0.14000000000000001</v>
      </c>
      <c r="X350" s="133"/>
      <c r="Y350" s="2"/>
      <c r="Z350" s="2"/>
    </row>
    <row r="351" spans="1:26" ht="15.75" customHeight="1" thickTop="1" thickBot="1" x14ac:dyDescent="0.35">
      <c r="A351" s="131" t="s">
        <v>350</v>
      </c>
      <c r="B351" s="131">
        <v>350</v>
      </c>
      <c r="C351" s="136" t="s">
        <v>1122</v>
      </c>
      <c r="D351" s="136"/>
      <c r="E351" s="136">
        <v>18.7</v>
      </c>
      <c r="F351" s="139">
        <v>-4.0999999999999996</v>
      </c>
      <c r="G351" s="138">
        <v>61825700</v>
      </c>
      <c r="H351" s="138">
        <v>1176107</v>
      </c>
      <c r="I351" s="138">
        <v>96909</v>
      </c>
      <c r="J351" s="136"/>
      <c r="K351" s="136">
        <v>1.24</v>
      </c>
      <c r="L351" s="136">
        <v>3.97</v>
      </c>
      <c r="M351" s="136"/>
      <c r="N351" s="136">
        <v>0</v>
      </c>
      <c r="O351" s="136">
        <v>1.06</v>
      </c>
      <c r="P351" s="136">
        <v>-2.74</v>
      </c>
      <c r="Q351" s="136">
        <v>-33.82</v>
      </c>
      <c r="R351" s="136"/>
      <c r="S351" s="136">
        <v>61.55</v>
      </c>
      <c r="T351" s="136"/>
      <c r="U351" s="136"/>
      <c r="V351" s="136"/>
      <c r="W351" s="137"/>
      <c r="X351" s="136"/>
      <c r="Y351" s="2"/>
      <c r="Z351" s="2"/>
    </row>
    <row r="352" spans="1:26" ht="15.75" customHeight="1" thickTop="1" thickBot="1" x14ac:dyDescent="0.35">
      <c r="A352" s="130" t="s">
        <v>351</v>
      </c>
      <c r="B352" s="130">
        <v>351</v>
      </c>
      <c r="C352" s="133" t="s">
        <v>1123</v>
      </c>
      <c r="D352" s="133"/>
      <c r="E352" s="133">
        <v>1.02</v>
      </c>
      <c r="F352" s="140">
        <v>-2.86</v>
      </c>
      <c r="G352" s="135">
        <v>554600</v>
      </c>
      <c r="H352" s="133">
        <v>577</v>
      </c>
      <c r="I352" s="133">
        <v>729</v>
      </c>
      <c r="J352" s="133">
        <v>16.649999999999999</v>
      </c>
      <c r="K352" s="133">
        <v>1.02</v>
      </c>
      <c r="L352" s="133">
        <v>1</v>
      </c>
      <c r="M352" s="133"/>
      <c r="N352" s="133">
        <v>0.06</v>
      </c>
      <c r="O352" s="133">
        <v>4.0999999999999996</v>
      </c>
      <c r="P352" s="133">
        <v>6.29</v>
      </c>
      <c r="Q352" s="133">
        <v>6.17</v>
      </c>
      <c r="R352" s="133">
        <v>0.36</v>
      </c>
      <c r="S352" s="133">
        <v>81.93</v>
      </c>
      <c r="T352" s="133"/>
      <c r="U352" s="133"/>
      <c r="V352" s="133"/>
      <c r="W352" s="134"/>
      <c r="X352" s="133"/>
      <c r="Y352" s="2"/>
      <c r="Z352" s="2"/>
    </row>
    <row r="353" spans="1:26" ht="15.75" customHeight="1" thickTop="1" thickBot="1" x14ac:dyDescent="0.35">
      <c r="A353" s="131" t="s">
        <v>352</v>
      </c>
      <c r="B353" s="131">
        <v>352</v>
      </c>
      <c r="C353" s="136" t="s">
        <v>1122</v>
      </c>
      <c r="D353" s="136"/>
      <c r="E353" s="136">
        <v>1.5</v>
      </c>
      <c r="F353" s="139">
        <v>-0.66</v>
      </c>
      <c r="G353" s="138">
        <v>163600</v>
      </c>
      <c r="H353" s="136">
        <v>245</v>
      </c>
      <c r="I353" s="138">
        <v>1291</v>
      </c>
      <c r="J353" s="136">
        <v>4.18</v>
      </c>
      <c r="K353" s="136">
        <v>0.23</v>
      </c>
      <c r="L353" s="136">
        <v>2.33</v>
      </c>
      <c r="M353" s="136"/>
      <c r="N353" s="136">
        <v>0.35</v>
      </c>
      <c r="O353" s="136">
        <v>4.49</v>
      </c>
      <c r="P353" s="136">
        <v>5.6</v>
      </c>
      <c r="Q353" s="136">
        <v>3.08</v>
      </c>
      <c r="R353" s="136"/>
      <c r="S353" s="136">
        <v>32.54</v>
      </c>
      <c r="T353" s="136"/>
      <c r="U353" s="136"/>
      <c r="V353" s="136"/>
      <c r="W353" s="137"/>
      <c r="X353" s="136"/>
      <c r="Y353" s="2"/>
      <c r="Z353" s="2"/>
    </row>
    <row r="354" spans="1:26" ht="15.75" customHeight="1" thickTop="1" thickBot="1" x14ac:dyDescent="0.35">
      <c r="A354" s="130" t="s">
        <v>353</v>
      </c>
      <c r="B354" s="130">
        <v>353</v>
      </c>
      <c r="C354" s="133" t="s">
        <v>1122</v>
      </c>
      <c r="D354" s="133" t="s">
        <v>1118</v>
      </c>
      <c r="E354" s="133">
        <v>2.92</v>
      </c>
      <c r="F354" s="140">
        <v>-0.68</v>
      </c>
      <c r="G354" s="135">
        <v>509300</v>
      </c>
      <c r="H354" s="135">
        <v>1496</v>
      </c>
      <c r="I354" s="135">
        <v>3186</v>
      </c>
      <c r="J354" s="133"/>
      <c r="K354" s="133">
        <v>0.48</v>
      </c>
      <c r="L354" s="133">
        <v>1.63</v>
      </c>
      <c r="M354" s="133">
        <v>0.11</v>
      </c>
      <c r="N354" s="133">
        <v>0</v>
      </c>
      <c r="O354" s="133">
        <v>1.1599999999999999</v>
      </c>
      <c r="P354" s="133">
        <v>-2.6</v>
      </c>
      <c r="Q354" s="133">
        <v>-6.15</v>
      </c>
      <c r="R354" s="133"/>
      <c r="S354" s="133">
        <v>57.75</v>
      </c>
      <c r="T354" s="133"/>
      <c r="U354" s="133"/>
      <c r="V354" s="133"/>
      <c r="W354" s="134"/>
      <c r="X354" s="133"/>
      <c r="Y354" s="2"/>
      <c r="Z354" s="2"/>
    </row>
    <row r="355" spans="1:26" ht="15.75" customHeight="1" thickTop="1" thickBot="1" x14ac:dyDescent="0.35">
      <c r="A355" s="131" t="s">
        <v>354</v>
      </c>
      <c r="B355" s="131">
        <v>354</v>
      </c>
      <c r="C355" s="136" t="s">
        <v>1122</v>
      </c>
      <c r="D355" s="136"/>
      <c r="E355" s="136">
        <v>0.8</v>
      </c>
      <c r="F355" s="139">
        <v>-2.44</v>
      </c>
      <c r="G355" s="138">
        <v>58900</v>
      </c>
      <c r="H355" s="136">
        <v>47</v>
      </c>
      <c r="I355" s="136">
        <v>852</v>
      </c>
      <c r="J355" s="136">
        <v>8.1300000000000008</v>
      </c>
      <c r="K355" s="136">
        <v>0.44</v>
      </c>
      <c r="L355" s="136">
        <v>0.99</v>
      </c>
      <c r="M355" s="136">
        <v>0.03</v>
      </c>
      <c r="N355" s="136">
        <v>0.1</v>
      </c>
      <c r="O355" s="136">
        <v>3.56</v>
      </c>
      <c r="P355" s="136">
        <v>5.56</v>
      </c>
      <c r="Q355" s="136">
        <v>16.3</v>
      </c>
      <c r="R355" s="136">
        <v>3.75</v>
      </c>
      <c r="S355" s="136">
        <v>44.64</v>
      </c>
      <c r="T355" s="136"/>
      <c r="U355" s="136"/>
      <c r="V355" s="136"/>
      <c r="W355" s="137"/>
      <c r="X355" s="136"/>
      <c r="Y355" s="2"/>
      <c r="Z355" s="2"/>
    </row>
    <row r="356" spans="1:26" ht="15.75" customHeight="1" thickTop="1" thickBot="1" x14ac:dyDescent="0.35">
      <c r="A356" s="130" t="s">
        <v>355</v>
      </c>
      <c r="B356" s="130">
        <v>355</v>
      </c>
      <c r="C356" s="133" t="s">
        <v>1123</v>
      </c>
      <c r="D356" s="133"/>
      <c r="E356" s="133">
        <v>1.94</v>
      </c>
      <c r="F356" s="140">
        <v>-2.5099999999999998</v>
      </c>
      <c r="G356" s="135">
        <v>1000</v>
      </c>
      <c r="H356" s="133">
        <v>2</v>
      </c>
      <c r="I356" s="135">
        <v>2047</v>
      </c>
      <c r="J356" s="133"/>
      <c r="K356" s="133">
        <v>0.77</v>
      </c>
      <c r="L356" s="133">
        <v>1.05</v>
      </c>
      <c r="M356" s="133">
        <v>0.06</v>
      </c>
      <c r="N356" s="133">
        <v>0</v>
      </c>
      <c r="O356" s="133">
        <v>-1.0900000000000001</v>
      </c>
      <c r="P356" s="133">
        <v>-3.87</v>
      </c>
      <c r="Q356" s="133">
        <v>-11.53</v>
      </c>
      <c r="R356" s="133">
        <v>2.99</v>
      </c>
      <c r="S356" s="133">
        <v>19.84</v>
      </c>
      <c r="T356" s="133"/>
      <c r="U356" s="133"/>
      <c r="V356" s="133"/>
      <c r="W356" s="134"/>
      <c r="X356" s="133"/>
      <c r="Y356" s="2"/>
      <c r="Z356" s="2"/>
    </row>
    <row r="357" spans="1:26" ht="15.75" customHeight="1" thickTop="1" thickBot="1" x14ac:dyDescent="0.35">
      <c r="A357" s="131" t="s">
        <v>356</v>
      </c>
      <c r="B357" s="131">
        <v>356</v>
      </c>
      <c r="C357" s="136" t="s">
        <v>1122</v>
      </c>
      <c r="D357" s="136"/>
      <c r="E357" s="136">
        <v>2.44</v>
      </c>
      <c r="F357" s="137">
        <v>0.83</v>
      </c>
      <c r="G357" s="138">
        <v>623600</v>
      </c>
      <c r="H357" s="138">
        <v>1523</v>
      </c>
      <c r="I357" s="138">
        <v>1830</v>
      </c>
      <c r="J357" s="136">
        <v>10.029999999999999</v>
      </c>
      <c r="K357" s="136">
        <v>0.83</v>
      </c>
      <c r="L357" s="136">
        <v>0.54</v>
      </c>
      <c r="M357" s="136">
        <v>0.05</v>
      </c>
      <c r="N357" s="136">
        <v>0.25</v>
      </c>
      <c r="O357" s="136">
        <v>7</v>
      </c>
      <c r="P357" s="136">
        <v>8.17</v>
      </c>
      <c r="Q357" s="136">
        <v>3.7</v>
      </c>
      <c r="R357" s="136">
        <v>6.97</v>
      </c>
      <c r="S357" s="136">
        <v>70.7</v>
      </c>
      <c r="T357" s="136"/>
      <c r="U357" s="136"/>
      <c r="V357" s="136"/>
      <c r="W357" s="137"/>
      <c r="X357" s="136"/>
      <c r="Y357" s="2"/>
      <c r="Z357" s="2"/>
    </row>
    <row r="358" spans="1:26" ht="15.75" customHeight="1" thickTop="1" thickBot="1" x14ac:dyDescent="0.35">
      <c r="A358" s="130" t="s">
        <v>357</v>
      </c>
      <c r="B358" s="130">
        <v>357</v>
      </c>
      <c r="C358" s="133" t="s">
        <v>1122</v>
      </c>
      <c r="D358" s="133"/>
      <c r="E358" s="133">
        <v>2.76</v>
      </c>
      <c r="F358" s="140">
        <v>-1.43</v>
      </c>
      <c r="G358" s="135">
        <v>5540300</v>
      </c>
      <c r="H358" s="135">
        <v>15099</v>
      </c>
      <c r="I358" s="135">
        <v>9580</v>
      </c>
      <c r="J358" s="133"/>
      <c r="K358" s="133">
        <v>6.43</v>
      </c>
      <c r="L358" s="133">
        <v>2</v>
      </c>
      <c r="M358" s="133"/>
      <c r="N358" s="133">
        <v>0</v>
      </c>
      <c r="O358" s="133">
        <v>-19.21</v>
      </c>
      <c r="P358" s="133">
        <v>-49.89</v>
      </c>
      <c r="Q358" s="133">
        <v>-79.05</v>
      </c>
      <c r="R358" s="133"/>
      <c r="S358" s="133">
        <v>27.3</v>
      </c>
      <c r="T358" s="133"/>
      <c r="U358" s="133"/>
      <c r="V358" s="133"/>
      <c r="W358" s="134"/>
      <c r="X358" s="133"/>
      <c r="Y358" s="2"/>
      <c r="Z358" s="2"/>
    </row>
    <row r="359" spans="1:26" ht="15.75" customHeight="1" thickTop="1" thickBot="1" x14ac:dyDescent="0.35">
      <c r="A359" s="131" t="s">
        <v>358</v>
      </c>
      <c r="B359" s="131">
        <v>358</v>
      </c>
      <c r="C359" s="136" t="s">
        <v>1122</v>
      </c>
      <c r="D359" s="136"/>
      <c r="E359" s="136">
        <v>3.92</v>
      </c>
      <c r="F359" s="139">
        <v>-3.45</v>
      </c>
      <c r="G359" s="138">
        <v>198400</v>
      </c>
      <c r="H359" s="136">
        <v>792</v>
      </c>
      <c r="I359" s="136">
        <v>661</v>
      </c>
      <c r="J359" s="136">
        <v>9.9</v>
      </c>
      <c r="K359" s="136">
        <v>0.86</v>
      </c>
      <c r="L359" s="136">
        <v>0.31</v>
      </c>
      <c r="M359" s="136">
        <v>0.26</v>
      </c>
      <c r="N359" s="136">
        <v>0.39</v>
      </c>
      <c r="O359" s="136">
        <v>6.75</v>
      </c>
      <c r="P359" s="136">
        <v>8.76</v>
      </c>
      <c r="Q359" s="136">
        <v>7.97</v>
      </c>
      <c r="R359" s="136">
        <v>6.63</v>
      </c>
      <c r="S359" s="136">
        <v>31.47</v>
      </c>
      <c r="T359" s="136"/>
      <c r="U359" s="136"/>
      <c r="V359" s="136"/>
      <c r="W359" s="137"/>
      <c r="X359" s="136"/>
      <c r="Y359" s="2"/>
      <c r="Z359" s="2"/>
    </row>
    <row r="360" spans="1:26" ht="15.75" customHeight="1" thickTop="1" thickBot="1" x14ac:dyDescent="0.35">
      <c r="A360" s="130" t="s">
        <v>359</v>
      </c>
      <c r="B360" s="130">
        <v>359</v>
      </c>
      <c r="C360" s="133" t="s">
        <v>1122</v>
      </c>
      <c r="D360" s="133"/>
      <c r="E360" s="133">
        <v>0.82</v>
      </c>
      <c r="F360" s="133">
        <v>0</v>
      </c>
      <c r="G360" s="135">
        <v>72967500</v>
      </c>
      <c r="H360" s="135">
        <v>61671</v>
      </c>
      <c r="I360" s="135">
        <v>5355</v>
      </c>
      <c r="J360" s="133"/>
      <c r="K360" s="133">
        <v>16.2</v>
      </c>
      <c r="L360" s="133">
        <v>0.59</v>
      </c>
      <c r="M360" s="133"/>
      <c r="N360" s="133">
        <v>0</v>
      </c>
      <c r="O360" s="133">
        <v>-4.79</v>
      </c>
      <c r="P360" s="133">
        <v>-7.69</v>
      </c>
      <c r="Q360" s="133">
        <v>-84.88</v>
      </c>
      <c r="R360" s="133"/>
      <c r="S360" s="133">
        <v>50.74</v>
      </c>
      <c r="T360" s="133"/>
      <c r="U360" s="133"/>
      <c r="V360" s="133"/>
      <c r="W360" s="134"/>
      <c r="X360" s="133"/>
      <c r="Y360" s="2"/>
      <c r="Z360" s="2"/>
    </row>
    <row r="361" spans="1:26" ht="15.75" customHeight="1" thickTop="1" thickBot="1" x14ac:dyDescent="0.35">
      <c r="A361" s="131" t="s">
        <v>360</v>
      </c>
      <c r="B361" s="131">
        <v>360</v>
      </c>
      <c r="C361" s="136" t="s">
        <v>1122</v>
      </c>
      <c r="D361" s="136" t="s">
        <v>15</v>
      </c>
      <c r="E361" s="136">
        <v>0.25</v>
      </c>
      <c r="F361" s="139">
        <v>-10.71</v>
      </c>
      <c r="G361" s="138">
        <v>1476900</v>
      </c>
      <c r="H361" s="136">
        <v>366</v>
      </c>
      <c r="I361" s="136">
        <v>244</v>
      </c>
      <c r="J361" s="136"/>
      <c r="K361" s="136"/>
      <c r="L361" s="136">
        <v>-8.89</v>
      </c>
      <c r="M361" s="136"/>
      <c r="N361" s="136">
        <v>0</v>
      </c>
      <c r="O361" s="136">
        <v>-24.1</v>
      </c>
      <c r="P361" s="143">
        <v>-3110.23</v>
      </c>
      <c r="Q361" s="136">
        <v>-25.99</v>
      </c>
      <c r="R361" s="136"/>
      <c r="S361" s="136">
        <v>53.79</v>
      </c>
      <c r="T361" s="136"/>
      <c r="U361" s="136"/>
      <c r="V361" s="136"/>
      <c r="W361" s="137"/>
      <c r="X361" s="136"/>
      <c r="Y361" s="2"/>
      <c r="Z361" s="2"/>
    </row>
    <row r="362" spans="1:26" ht="15.75" customHeight="1" thickTop="1" thickBot="1" x14ac:dyDescent="0.35">
      <c r="A362" s="130" t="s">
        <v>361</v>
      </c>
      <c r="B362" s="130">
        <v>361</v>
      </c>
      <c r="C362" s="133" t="s">
        <v>1122</v>
      </c>
      <c r="D362" s="133"/>
      <c r="E362" s="133">
        <v>1.63</v>
      </c>
      <c r="F362" s="133">
        <v>0</v>
      </c>
      <c r="G362" s="133">
        <v>0</v>
      </c>
      <c r="H362" s="133">
        <v>0</v>
      </c>
      <c r="I362" s="135">
        <v>2119</v>
      </c>
      <c r="J362" s="133"/>
      <c r="K362" s="133">
        <v>5.09</v>
      </c>
      <c r="L362" s="133">
        <v>0.56000000000000005</v>
      </c>
      <c r="M362" s="133"/>
      <c r="N362" s="133">
        <v>0</v>
      </c>
      <c r="O362" s="133">
        <v>-9.64</v>
      </c>
      <c r="P362" s="133">
        <v>-18.97</v>
      </c>
      <c r="Q362" s="133">
        <v>-146.81</v>
      </c>
      <c r="R362" s="133"/>
      <c r="S362" s="133">
        <v>7.54</v>
      </c>
      <c r="T362" s="133"/>
      <c r="U362" s="133"/>
      <c r="V362" s="133"/>
      <c r="W362" s="134"/>
      <c r="X362" s="133"/>
      <c r="Y362" s="2"/>
      <c r="Z362" s="2"/>
    </row>
    <row r="363" spans="1:26" ht="15.75" customHeight="1" thickTop="1" thickBot="1" x14ac:dyDescent="0.35">
      <c r="A363" s="131" t="s">
        <v>362</v>
      </c>
      <c r="B363" s="131">
        <v>362</v>
      </c>
      <c r="C363" s="136" t="s">
        <v>1123</v>
      </c>
      <c r="D363" s="136"/>
      <c r="E363" s="136">
        <v>6.15</v>
      </c>
      <c r="F363" s="137">
        <v>2.5</v>
      </c>
      <c r="G363" s="138">
        <v>412400</v>
      </c>
      <c r="H363" s="138">
        <v>2559</v>
      </c>
      <c r="I363" s="138">
        <v>2214</v>
      </c>
      <c r="J363" s="136">
        <v>12.02</v>
      </c>
      <c r="K363" s="136">
        <v>1.28</v>
      </c>
      <c r="L363" s="136">
        <v>0.83</v>
      </c>
      <c r="M363" s="136">
        <v>0.45</v>
      </c>
      <c r="N363" s="136">
        <v>0.53</v>
      </c>
      <c r="O363" s="136">
        <v>7.85</v>
      </c>
      <c r="P363" s="136">
        <v>10.66</v>
      </c>
      <c r="Q363" s="136">
        <v>2.08</v>
      </c>
      <c r="R363" s="136">
        <v>7.32</v>
      </c>
      <c r="S363" s="136">
        <v>35.590000000000003</v>
      </c>
      <c r="T363" s="136"/>
      <c r="U363" s="136"/>
      <c r="V363" s="136"/>
      <c r="W363" s="137"/>
      <c r="X363" s="136"/>
      <c r="Y363" s="2"/>
      <c r="Z363" s="2"/>
    </row>
    <row r="364" spans="1:26" ht="15.75" customHeight="1" thickTop="1" thickBot="1" x14ac:dyDescent="0.35">
      <c r="A364" s="130" t="s">
        <v>363</v>
      </c>
      <c r="B364" s="130">
        <v>363</v>
      </c>
      <c r="C364" s="133" t="s">
        <v>1122</v>
      </c>
      <c r="D364" s="133"/>
      <c r="E364" s="133">
        <v>52.5</v>
      </c>
      <c r="F364" s="134">
        <v>1.45</v>
      </c>
      <c r="G364" s="135">
        <v>6183800</v>
      </c>
      <c r="H364" s="135">
        <v>323110</v>
      </c>
      <c r="I364" s="135">
        <v>111300</v>
      </c>
      <c r="J364" s="133">
        <v>23.38</v>
      </c>
      <c r="K364" s="133">
        <v>6.13</v>
      </c>
      <c r="L364" s="133">
        <v>2.9</v>
      </c>
      <c r="M364" s="133">
        <v>0.3</v>
      </c>
      <c r="N364" s="133">
        <v>2.2200000000000002</v>
      </c>
      <c r="O364" s="133">
        <v>9.34</v>
      </c>
      <c r="P364" s="133">
        <v>29.7</v>
      </c>
      <c r="Q364" s="133">
        <v>35.24</v>
      </c>
      <c r="R364" s="133">
        <v>0.56999999999999995</v>
      </c>
      <c r="S364" s="133">
        <v>32.11</v>
      </c>
      <c r="T364" s="133"/>
      <c r="U364" s="133"/>
      <c r="V364" s="133"/>
      <c r="W364" s="134"/>
      <c r="X364" s="133"/>
      <c r="Y364" s="2"/>
      <c r="Z364" s="2"/>
    </row>
    <row r="365" spans="1:26" ht="15.75" customHeight="1" thickTop="1" thickBot="1" x14ac:dyDescent="0.35">
      <c r="A365" s="131" t="s">
        <v>364</v>
      </c>
      <c r="B365" s="131">
        <v>364</v>
      </c>
      <c r="C365" s="136" t="s">
        <v>1122</v>
      </c>
      <c r="D365" s="136"/>
      <c r="E365" s="136">
        <v>85</v>
      </c>
      <c r="F365" s="136">
        <v>0</v>
      </c>
      <c r="G365" s="136">
        <v>0</v>
      </c>
      <c r="H365" s="136">
        <v>0</v>
      </c>
      <c r="I365" s="138">
        <v>5015</v>
      </c>
      <c r="J365" s="136">
        <v>7.63</v>
      </c>
      <c r="K365" s="136">
        <v>0.97</v>
      </c>
      <c r="L365" s="136">
        <v>3.71</v>
      </c>
      <c r="M365" s="136">
        <v>2.9</v>
      </c>
      <c r="N365" s="136">
        <v>11.14</v>
      </c>
      <c r="O365" s="136">
        <v>3.53</v>
      </c>
      <c r="P365" s="136">
        <v>12.36</v>
      </c>
      <c r="Q365" s="136">
        <v>8.8000000000000007</v>
      </c>
      <c r="R365" s="136">
        <v>3.44</v>
      </c>
      <c r="S365" s="136">
        <v>47.5</v>
      </c>
      <c r="T365" s="136"/>
      <c r="U365" s="136">
        <v>61</v>
      </c>
      <c r="V365" s="136">
        <v>81</v>
      </c>
      <c r="W365" s="139">
        <v>-0.47</v>
      </c>
      <c r="X365" s="136"/>
      <c r="Y365" s="2"/>
      <c r="Z365" s="2"/>
    </row>
    <row r="366" spans="1:26" ht="15.75" customHeight="1" thickTop="1" thickBot="1" x14ac:dyDescent="0.35">
      <c r="A366" s="130" t="s">
        <v>365</v>
      </c>
      <c r="B366" s="130">
        <v>365</v>
      </c>
      <c r="C366" s="133" t="s">
        <v>1122</v>
      </c>
      <c r="D366" s="133"/>
      <c r="E366" s="133">
        <v>1.24</v>
      </c>
      <c r="F366" s="140">
        <v>-3.13</v>
      </c>
      <c r="G366" s="135">
        <v>532200</v>
      </c>
      <c r="H366" s="133">
        <v>665</v>
      </c>
      <c r="I366" s="133">
        <v>248</v>
      </c>
      <c r="J366" s="133"/>
      <c r="K366" s="133">
        <v>1.62</v>
      </c>
      <c r="L366" s="133">
        <v>1.31</v>
      </c>
      <c r="M366" s="133"/>
      <c r="N366" s="133">
        <v>0</v>
      </c>
      <c r="O366" s="133">
        <v>0.1</v>
      </c>
      <c r="P366" s="133">
        <v>-3.54</v>
      </c>
      <c r="Q366" s="133">
        <v>-22</v>
      </c>
      <c r="R366" s="133"/>
      <c r="S366" s="133">
        <v>30.07</v>
      </c>
      <c r="T366" s="133"/>
      <c r="U366" s="133"/>
      <c r="V366" s="133"/>
      <c r="W366" s="134"/>
      <c r="X366" s="133"/>
      <c r="Y366" s="2"/>
      <c r="Z366" s="2"/>
    </row>
    <row r="367" spans="1:26" ht="15.75" customHeight="1" thickTop="1" thickBot="1" x14ac:dyDescent="0.35">
      <c r="A367" s="131" t="s">
        <v>366</v>
      </c>
      <c r="B367" s="131">
        <v>366</v>
      </c>
      <c r="C367" s="136" t="s">
        <v>1122</v>
      </c>
      <c r="D367" s="136"/>
      <c r="E367" s="136">
        <v>0.53</v>
      </c>
      <c r="F367" s="137">
        <v>1.92</v>
      </c>
      <c r="G367" s="138">
        <v>1000</v>
      </c>
      <c r="H367" s="136">
        <v>1</v>
      </c>
      <c r="I367" s="136">
        <v>426</v>
      </c>
      <c r="J367" s="136"/>
      <c r="K367" s="136">
        <v>0.75</v>
      </c>
      <c r="L367" s="136">
        <v>0.8</v>
      </c>
      <c r="M367" s="136"/>
      <c r="N367" s="136">
        <v>0</v>
      </c>
      <c r="O367" s="136">
        <v>-6.29</v>
      </c>
      <c r="P367" s="136">
        <v>-11.11</v>
      </c>
      <c r="Q367" s="136">
        <v>-4.13</v>
      </c>
      <c r="R367" s="136"/>
      <c r="S367" s="136">
        <v>28.55</v>
      </c>
      <c r="T367" s="136"/>
      <c r="U367" s="136"/>
      <c r="V367" s="136"/>
      <c r="W367" s="137"/>
      <c r="X367" s="136"/>
      <c r="Y367" s="2"/>
      <c r="Z367" s="2"/>
    </row>
    <row r="368" spans="1:26" ht="15.75" customHeight="1" thickTop="1" thickBot="1" x14ac:dyDescent="0.35">
      <c r="A368" s="130" t="s">
        <v>367</v>
      </c>
      <c r="B368" s="130">
        <v>367</v>
      </c>
      <c r="C368" s="133" t="s">
        <v>1122</v>
      </c>
      <c r="D368" s="133"/>
      <c r="E368" s="133">
        <v>9.9</v>
      </c>
      <c r="F368" s="133">
        <v>0</v>
      </c>
      <c r="G368" s="135">
        <v>1000</v>
      </c>
      <c r="H368" s="133">
        <v>10</v>
      </c>
      <c r="I368" s="133">
        <v>148</v>
      </c>
      <c r="J368" s="133"/>
      <c r="K368" s="133">
        <v>0.32</v>
      </c>
      <c r="L368" s="133">
        <v>0.84</v>
      </c>
      <c r="M368" s="133">
        <v>0.1</v>
      </c>
      <c r="N368" s="133">
        <v>0</v>
      </c>
      <c r="O368" s="133">
        <v>-0.13</v>
      </c>
      <c r="P368" s="133">
        <v>-0.53</v>
      </c>
      <c r="Q368" s="133">
        <v>-1.47</v>
      </c>
      <c r="R368" s="133">
        <v>1.01</v>
      </c>
      <c r="S368" s="133">
        <v>28.07</v>
      </c>
      <c r="T368" s="133"/>
      <c r="U368" s="133"/>
      <c r="V368" s="133"/>
      <c r="W368" s="134"/>
      <c r="X368" s="133"/>
      <c r="Y368" s="2"/>
      <c r="Z368" s="2"/>
    </row>
    <row r="369" spans="1:26" ht="15.75" customHeight="1" thickTop="1" thickBot="1" x14ac:dyDescent="0.35">
      <c r="A369" s="131" t="s">
        <v>368</v>
      </c>
      <c r="B369" s="131">
        <v>368</v>
      </c>
      <c r="C369" s="136" t="s">
        <v>1123</v>
      </c>
      <c r="D369" s="136"/>
      <c r="E369" s="136">
        <v>0.88</v>
      </c>
      <c r="F369" s="137">
        <v>3.53</v>
      </c>
      <c r="G369" s="138">
        <v>18900</v>
      </c>
      <c r="H369" s="136">
        <v>16</v>
      </c>
      <c r="I369" s="138">
        <v>1096</v>
      </c>
      <c r="J369" s="136">
        <v>16.170000000000002</v>
      </c>
      <c r="K369" s="136">
        <v>0.41</v>
      </c>
      <c r="L369" s="136">
        <v>0.49</v>
      </c>
      <c r="M369" s="136"/>
      <c r="N369" s="136">
        <v>0.05</v>
      </c>
      <c r="O369" s="136">
        <v>3.02</v>
      </c>
      <c r="P369" s="136">
        <v>2.57</v>
      </c>
      <c r="Q369" s="136">
        <v>7.97</v>
      </c>
      <c r="R369" s="136"/>
      <c r="S369" s="136">
        <v>37.99</v>
      </c>
      <c r="T369" s="136"/>
      <c r="U369" s="136"/>
      <c r="V369" s="136"/>
      <c r="W369" s="137"/>
      <c r="X369" s="136"/>
      <c r="Y369" s="2"/>
      <c r="Z369" s="2"/>
    </row>
    <row r="370" spans="1:26" ht="15.75" customHeight="1" thickTop="1" thickBot="1" x14ac:dyDescent="0.35">
      <c r="A370" s="130" t="s">
        <v>369</v>
      </c>
      <c r="B370" s="130">
        <v>369</v>
      </c>
      <c r="C370" s="133" t="s">
        <v>1122</v>
      </c>
      <c r="D370" s="133"/>
      <c r="E370" s="133">
        <v>0.62</v>
      </c>
      <c r="F370" s="133">
        <v>0</v>
      </c>
      <c r="G370" s="135">
        <v>20200</v>
      </c>
      <c r="H370" s="133">
        <v>12</v>
      </c>
      <c r="I370" s="133">
        <v>282</v>
      </c>
      <c r="J370" s="133"/>
      <c r="K370" s="133">
        <v>1.07</v>
      </c>
      <c r="L370" s="133">
        <v>2.13</v>
      </c>
      <c r="M370" s="133"/>
      <c r="N370" s="133">
        <v>0</v>
      </c>
      <c r="O370" s="133">
        <v>0.4</v>
      </c>
      <c r="P370" s="133">
        <v>-4.57</v>
      </c>
      <c r="Q370" s="133">
        <v>-3.87</v>
      </c>
      <c r="R370" s="133"/>
      <c r="S370" s="133">
        <v>34.909999999999997</v>
      </c>
      <c r="T370" s="133"/>
      <c r="U370" s="133"/>
      <c r="V370" s="133"/>
      <c r="W370" s="134"/>
      <c r="X370" s="133"/>
      <c r="Y370" s="2"/>
      <c r="Z370" s="2"/>
    </row>
    <row r="371" spans="1:26" ht="15.75" customHeight="1" thickTop="1" thickBot="1" x14ac:dyDescent="0.35">
      <c r="A371" s="131" t="s">
        <v>370</v>
      </c>
      <c r="B371" s="131">
        <v>370</v>
      </c>
      <c r="C371" s="136" t="s">
        <v>1122</v>
      </c>
      <c r="D371" s="136"/>
      <c r="E371" s="136">
        <v>1.55</v>
      </c>
      <c r="F371" s="139">
        <v>-5.49</v>
      </c>
      <c r="G371" s="138">
        <v>984200</v>
      </c>
      <c r="H371" s="138">
        <v>1570</v>
      </c>
      <c r="I371" s="136">
        <v>489</v>
      </c>
      <c r="J371" s="136"/>
      <c r="K371" s="136">
        <v>0.66</v>
      </c>
      <c r="L371" s="136">
        <v>0.43</v>
      </c>
      <c r="M371" s="136"/>
      <c r="N371" s="136">
        <v>0</v>
      </c>
      <c r="O371" s="136">
        <v>0.01</v>
      </c>
      <c r="P371" s="136">
        <v>-1.0900000000000001</v>
      </c>
      <c r="Q371" s="136">
        <v>2</v>
      </c>
      <c r="R371" s="136"/>
      <c r="S371" s="136">
        <v>23.1</v>
      </c>
      <c r="T371" s="136"/>
      <c r="U371" s="136"/>
      <c r="V371" s="136"/>
      <c r="W371" s="137"/>
      <c r="X371" s="136"/>
      <c r="Y371" s="2"/>
      <c r="Z371" s="2"/>
    </row>
    <row r="372" spans="1:26" ht="15.75" customHeight="1" thickTop="1" thickBot="1" x14ac:dyDescent="0.35">
      <c r="A372" s="130" t="s">
        <v>371</v>
      </c>
      <c r="B372" s="130">
        <v>371</v>
      </c>
      <c r="C372" s="133" t="s">
        <v>1122</v>
      </c>
      <c r="D372" s="133" t="s">
        <v>15</v>
      </c>
      <c r="E372" s="133">
        <v>0.23</v>
      </c>
      <c r="F372" s="133">
        <v>0</v>
      </c>
      <c r="G372" s="135">
        <v>1100</v>
      </c>
      <c r="H372" s="133">
        <v>0</v>
      </c>
      <c r="I372" s="133">
        <v>535</v>
      </c>
      <c r="J372" s="133"/>
      <c r="K372" s="133">
        <v>0.74</v>
      </c>
      <c r="L372" s="133">
        <v>0.12</v>
      </c>
      <c r="M372" s="133"/>
      <c r="N372" s="133">
        <v>0</v>
      </c>
      <c r="O372" s="133">
        <v>-4.0599999999999996</v>
      </c>
      <c r="P372" s="133">
        <v>-4.7300000000000004</v>
      </c>
      <c r="Q372" s="133">
        <v>-5.79</v>
      </c>
      <c r="R372" s="133"/>
      <c r="S372" s="133">
        <v>41.49</v>
      </c>
      <c r="T372" s="133"/>
      <c r="U372" s="133"/>
      <c r="V372" s="133"/>
      <c r="W372" s="134"/>
      <c r="X372" s="133"/>
      <c r="Y372" s="2"/>
      <c r="Z372" s="2"/>
    </row>
    <row r="373" spans="1:26" ht="15.75" customHeight="1" thickTop="1" thickBot="1" x14ac:dyDescent="0.35">
      <c r="A373" s="131" t="s">
        <v>372</v>
      </c>
      <c r="B373" s="131">
        <v>372</v>
      </c>
      <c r="C373" s="136" t="s">
        <v>1123</v>
      </c>
      <c r="D373" s="136"/>
      <c r="E373" s="136">
        <v>4.2</v>
      </c>
      <c r="F373" s="137">
        <v>1.45</v>
      </c>
      <c r="G373" s="138">
        <v>215687400</v>
      </c>
      <c r="H373" s="138">
        <v>896346</v>
      </c>
      <c r="I373" s="138">
        <v>6468</v>
      </c>
      <c r="J373" s="136">
        <v>11.51</v>
      </c>
      <c r="K373" s="136">
        <v>2.08</v>
      </c>
      <c r="L373" s="136">
        <v>1.73</v>
      </c>
      <c r="M373" s="136">
        <v>0.14000000000000001</v>
      </c>
      <c r="N373" s="136">
        <v>0.36</v>
      </c>
      <c r="O373" s="136">
        <v>10.24</v>
      </c>
      <c r="P373" s="136">
        <v>19.13</v>
      </c>
      <c r="Q373" s="136">
        <v>5.03</v>
      </c>
      <c r="R373" s="136">
        <v>3.33</v>
      </c>
      <c r="S373" s="136">
        <v>38.19</v>
      </c>
      <c r="T373" s="136"/>
      <c r="U373" s="136"/>
      <c r="V373" s="136"/>
      <c r="W373" s="137"/>
      <c r="X373" s="136"/>
      <c r="Y373" s="2"/>
      <c r="Z373" s="2"/>
    </row>
    <row r="374" spans="1:26" ht="15.75" customHeight="1" thickTop="1" thickBot="1" x14ac:dyDescent="0.35">
      <c r="A374" s="130" t="s">
        <v>373</v>
      </c>
      <c r="B374" s="130">
        <v>373</v>
      </c>
      <c r="C374" s="133" t="s">
        <v>1122</v>
      </c>
      <c r="D374" s="133"/>
      <c r="E374" s="133">
        <v>26.5</v>
      </c>
      <c r="F374" s="134">
        <v>0.95</v>
      </c>
      <c r="G374" s="135">
        <v>1580100</v>
      </c>
      <c r="H374" s="135">
        <v>41852</v>
      </c>
      <c r="I374" s="135">
        <v>5300</v>
      </c>
      <c r="J374" s="133">
        <v>32.81</v>
      </c>
      <c r="K374" s="133">
        <v>14.49</v>
      </c>
      <c r="L374" s="133">
        <v>0.37</v>
      </c>
      <c r="M374" s="133"/>
      <c r="N374" s="133">
        <v>0.83</v>
      </c>
      <c r="O374" s="133">
        <v>31.79</v>
      </c>
      <c r="P374" s="133">
        <v>42.21</v>
      </c>
      <c r="Q374" s="133">
        <v>38.85</v>
      </c>
      <c r="R374" s="133">
        <v>3.68</v>
      </c>
      <c r="S374" s="133">
        <v>49</v>
      </c>
      <c r="T374" s="133"/>
      <c r="U374" s="133"/>
      <c r="V374" s="133"/>
      <c r="W374" s="134"/>
      <c r="X374" s="133"/>
      <c r="Y374" s="2"/>
      <c r="Z374" s="2"/>
    </row>
    <row r="375" spans="1:26" ht="15.75" customHeight="1" thickTop="1" thickBot="1" x14ac:dyDescent="0.35">
      <c r="A375" s="131" t="s">
        <v>374</v>
      </c>
      <c r="B375" s="131">
        <v>374</v>
      </c>
      <c r="C375" s="136" t="s">
        <v>1123</v>
      </c>
      <c r="D375" s="136"/>
      <c r="E375" s="136">
        <v>48</v>
      </c>
      <c r="F375" s="136">
        <v>0</v>
      </c>
      <c r="G375" s="136">
        <v>0</v>
      </c>
      <c r="H375" s="136">
        <v>0</v>
      </c>
      <c r="I375" s="136">
        <v>480</v>
      </c>
      <c r="J375" s="136">
        <v>36.200000000000003</v>
      </c>
      <c r="K375" s="136">
        <v>1.37</v>
      </c>
      <c r="L375" s="136">
        <v>0.54</v>
      </c>
      <c r="M375" s="136">
        <v>0.2</v>
      </c>
      <c r="N375" s="136">
        <v>1.33</v>
      </c>
      <c r="O375" s="136">
        <v>3.99</v>
      </c>
      <c r="P375" s="136">
        <v>3.8</v>
      </c>
      <c r="Q375" s="136">
        <v>-0.55000000000000004</v>
      </c>
      <c r="R375" s="136">
        <v>0.43</v>
      </c>
      <c r="S375" s="136">
        <v>18.309999999999999</v>
      </c>
      <c r="T375" s="136"/>
      <c r="U375" s="136">
        <v>426</v>
      </c>
      <c r="V375" s="136">
        <v>421</v>
      </c>
      <c r="W375" s="144">
        <v>3.1</v>
      </c>
      <c r="X375" s="136"/>
      <c r="Y375" s="2"/>
      <c r="Z375" s="2"/>
    </row>
    <row r="376" spans="1:26" ht="15.75" customHeight="1" thickTop="1" thickBot="1" x14ac:dyDescent="0.35">
      <c r="A376" s="130" t="s">
        <v>375</v>
      </c>
      <c r="B376" s="130">
        <v>375</v>
      </c>
      <c r="C376" s="133" t="s">
        <v>1122</v>
      </c>
      <c r="D376" s="133" t="s">
        <v>15</v>
      </c>
      <c r="E376" s="133">
        <v>0.01</v>
      </c>
      <c r="F376" s="133">
        <v>0</v>
      </c>
      <c r="G376" s="135">
        <v>155400</v>
      </c>
      <c r="H376" s="133">
        <v>2</v>
      </c>
      <c r="I376" s="133">
        <v>679</v>
      </c>
      <c r="J376" s="133"/>
      <c r="K376" s="133">
        <v>1</v>
      </c>
      <c r="L376" s="133">
        <v>0.19</v>
      </c>
      <c r="M376" s="133"/>
      <c r="N376" s="133">
        <v>0</v>
      </c>
      <c r="O376" s="133">
        <v>-12.89</v>
      </c>
      <c r="P376" s="133">
        <v>-25.18</v>
      </c>
      <c r="Q376" s="133">
        <v>-46.09</v>
      </c>
      <c r="R376" s="133"/>
      <c r="S376" s="133">
        <v>53.81</v>
      </c>
      <c r="T376" s="133"/>
      <c r="U376" s="133"/>
      <c r="V376" s="133"/>
      <c r="W376" s="134"/>
      <c r="X376" s="133"/>
      <c r="Y376" s="2"/>
      <c r="Z376" s="2"/>
    </row>
    <row r="377" spans="1:26" ht="15.75" customHeight="1" thickTop="1" thickBot="1" x14ac:dyDescent="0.35">
      <c r="A377" s="131" t="s">
        <v>376</v>
      </c>
      <c r="B377" s="131">
        <v>376</v>
      </c>
      <c r="C377" s="136" t="s">
        <v>1122</v>
      </c>
      <c r="D377" s="136"/>
      <c r="E377" s="136">
        <v>4.5599999999999996</v>
      </c>
      <c r="F377" s="139">
        <v>-2.15</v>
      </c>
      <c r="G377" s="138">
        <v>9524700</v>
      </c>
      <c r="H377" s="138">
        <v>43901</v>
      </c>
      <c r="I377" s="138">
        <v>7636</v>
      </c>
      <c r="J377" s="136"/>
      <c r="K377" s="136">
        <v>3.4</v>
      </c>
      <c r="L377" s="136">
        <v>0.86</v>
      </c>
      <c r="M377" s="136"/>
      <c r="N377" s="136">
        <v>0</v>
      </c>
      <c r="O377" s="136">
        <v>-9.73</v>
      </c>
      <c r="P377" s="136">
        <v>-25.46</v>
      </c>
      <c r="Q377" s="136">
        <v>-3.9</v>
      </c>
      <c r="R377" s="136"/>
      <c r="S377" s="136">
        <v>71.459999999999994</v>
      </c>
      <c r="T377" s="136"/>
      <c r="U377" s="136"/>
      <c r="V377" s="136"/>
      <c r="W377" s="137"/>
      <c r="X377" s="136"/>
      <c r="Y377" s="2"/>
      <c r="Z377" s="2"/>
    </row>
    <row r="378" spans="1:26" ht="15.75" customHeight="1" thickTop="1" thickBot="1" x14ac:dyDescent="0.35">
      <c r="A378" s="130" t="s">
        <v>377</v>
      </c>
      <c r="B378" s="130">
        <v>377</v>
      </c>
      <c r="C378" s="133" t="s">
        <v>1122</v>
      </c>
      <c r="D378" s="133"/>
      <c r="E378" s="133">
        <v>1.48</v>
      </c>
      <c r="F378" s="134">
        <v>0.68</v>
      </c>
      <c r="G378" s="133">
        <v>100</v>
      </c>
      <c r="H378" s="133">
        <v>0</v>
      </c>
      <c r="I378" s="135">
        <v>1610</v>
      </c>
      <c r="J378" s="133"/>
      <c r="K378" s="133">
        <v>1.76</v>
      </c>
      <c r="L378" s="133">
        <v>1.03</v>
      </c>
      <c r="M378" s="133"/>
      <c r="N378" s="133">
        <v>0</v>
      </c>
      <c r="O378" s="133">
        <v>-0.81</v>
      </c>
      <c r="P378" s="133">
        <v>-6.77</v>
      </c>
      <c r="Q378" s="133">
        <v>-5.46</v>
      </c>
      <c r="R378" s="133"/>
      <c r="S378" s="133">
        <v>11.92</v>
      </c>
      <c r="T378" s="133"/>
      <c r="U378" s="133"/>
      <c r="V378" s="133"/>
      <c r="W378" s="134"/>
      <c r="X378" s="133"/>
      <c r="Y378" s="2"/>
      <c r="Z378" s="2"/>
    </row>
    <row r="379" spans="1:26" ht="15.75" customHeight="1" thickTop="1" thickBot="1" x14ac:dyDescent="0.35">
      <c r="A379" s="131" t="s">
        <v>378</v>
      </c>
      <c r="B379" s="131">
        <v>378</v>
      </c>
      <c r="C379" s="136" t="s">
        <v>1122</v>
      </c>
      <c r="D379" s="136"/>
      <c r="E379" s="136">
        <v>1.65</v>
      </c>
      <c r="F379" s="139">
        <v>-8.33</v>
      </c>
      <c r="G379" s="138">
        <v>5500</v>
      </c>
      <c r="H379" s="136">
        <v>9</v>
      </c>
      <c r="I379" s="136">
        <v>603</v>
      </c>
      <c r="J379" s="136"/>
      <c r="K379" s="136">
        <v>2.2000000000000002</v>
      </c>
      <c r="L379" s="136">
        <v>0.23</v>
      </c>
      <c r="M379" s="136"/>
      <c r="N379" s="136">
        <v>0</v>
      </c>
      <c r="O379" s="136">
        <v>21.71</v>
      </c>
      <c r="P379" s="136">
        <v>-10.86</v>
      </c>
      <c r="Q379" s="136">
        <v>-54.5</v>
      </c>
      <c r="R379" s="136"/>
      <c r="S379" s="136">
        <v>19.079999999999998</v>
      </c>
      <c r="T379" s="136"/>
      <c r="U379" s="136"/>
      <c r="V379" s="136"/>
      <c r="W379" s="137"/>
      <c r="X379" s="136"/>
      <c r="Y379" s="2"/>
      <c r="Z379" s="2"/>
    </row>
    <row r="380" spans="1:26" ht="15.75" customHeight="1" thickTop="1" thickBot="1" x14ac:dyDescent="0.35">
      <c r="A380" s="130" t="s">
        <v>379</v>
      </c>
      <c r="B380" s="130">
        <v>379</v>
      </c>
      <c r="C380" s="133" t="s">
        <v>1122</v>
      </c>
      <c r="D380" s="133"/>
      <c r="E380" s="133">
        <v>47</v>
      </c>
      <c r="F380" s="134">
        <v>2.17</v>
      </c>
      <c r="G380" s="133">
        <v>700</v>
      </c>
      <c r="H380" s="133">
        <v>33</v>
      </c>
      <c r="I380" s="135">
        <v>1645</v>
      </c>
      <c r="J380" s="133">
        <v>445.42</v>
      </c>
      <c r="K380" s="133">
        <v>0.81</v>
      </c>
      <c r="L380" s="133">
        <v>1.81</v>
      </c>
      <c r="M380" s="133">
        <v>1.29</v>
      </c>
      <c r="N380" s="133">
        <v>0.11</v>
      </c>
      <c r="O380" s="133">
        <v>-0.09</v>
      </c>
      <c r="P380" s="133">
        <v>0.18</v>
      </c>
      <c r="Q380" s="133">
        <v>-0.61</v>
      </c>
      <c r="R380" s="133">
        <v>2.8</v>
      </c>
      <c r="S380" s="133">
        <v>56.9</v>
      </c>
      <c r="T380" s="133"/>
      <c r="U380" s="133"/>
      <c r="V380" s="133"/>
      <c r="W380" s="134"/>
      <c r="X380" s="133"/>
      <c r="Y380" s="2"/>
      <c r="Z380" s="2"/>
    </row>
    <row r="381" spans="1:26" ht="15.75" customHeight="1" thickTop="1" thickBot="1" x14ac:dyDescent="0.35">
      <c r="A381" s="131" t="s">
        <v>381</v>
      </c>
      <c r="B381" s="131">
        <v>380</v>
      </c>
      <c r="C381" s="136" t="s">
        <v>1122</v>
      </c>
      <c r="D381" s="136" t="s">
        <v>380</v>
      </c>
      <c r="E381" s="136">
        <v>0.17</v>
      </c>
      <c r="F381" s="136">
        <v>0</v>
      </c>
      <c r="G381" s="136">
        <v>0</v>
      </c>
      <c r="H381" s="136">
        <v>0</v>
      </c>
      <c r="I381" s="136">
        <v>692</v>
      </c>
      <c r="J381" s="136"/>
      <c r="K381" s="136"/>
      <c r="L381" s="136">
        <v>4.07</v>
      </c>
      <c r="M381" s="136"/>
      <c r="N381" s="136">
        <v>0</v>
      </c>
      <c r="O381" s="136">
        <v>3.08</v>
      </c>
      <c r="P381" s="136">
        <v>8.5500000000000007</v>
      </c>
      <c r="Q381" s="136">
        <v>1.1200000000000001</v>
      </c>
      <c r="R381" s="136"/>
      <c r="S381" s="136">
        <v>52.97</v>
      </c>
      <c r="T381" s="136"/>
      <c r="U381" s="136"/>
      <c r="V381" s="136"/>
      <c r="W381" s="137"/>
      <c r="X381" s="136"/>
      <c r="Y381" s="2"/>
      <c r="Z381" s="2"/>
    </row>
    <row r="382" spans="1:26" ht="15.75" customHeight="1" thickTop="1" thickBot="1" x14ac:dyDescent="0.35">
      <c r="A382" s="130" t="s">
        <v>382</v>
      </c>
      <c r="B382" s="130">
        <v>381</v>
      </c>
      <c r="C382" s="133" t="s">
        <v>1122</v>
      </c>
      <c r="D382" s="133"/>
      <c r="E382" s="133">
        <v>1.94</v>
      </c>
      <c r="F382" s="140">
        <v>-0.51</v>
      </c>
      <c r="G382" s="135">
        <v>199300</v>
      </c>
      <c r="H382" s="133">
        <v>387</v>
      </c>
      <c r="I382" s="135">
        <v>3974</v>
      </c>
      <c r="J382" s="133">
        <v>11.58</v>
      </c>
      <c r="K382" s="133">
        <v>1.27</v>
      </c>
      <c r="L382" s="133">
        <v>0.4</v>
      </c>
      <c r="M382" s="133"/>
      <c r="N382" s="133">
        <v>0.16</v>
      </c>
      <c r="O382" s="133">
        <v>8.07</v>
      </c>
      <c r="P382" s="133">
        <v>10.94</v>
      </c>
      <c r="Q382" s="133">
        <v>26.13</v>
      </c>
      <c r="R382" s="133">
        <v>4.12</v>
      </c>
      <c r="S382" s="133">
        <v>27.55</v>
      </c>
      <c r="T382" s="133"/>
      <c r="U382" s="133"/>
      <c r="V382" s="133"/>
      <c r="W382" s="134"/>
      <c r="X382" s="133"/>
      <c r="Y382" s="2"/>
      <c r="Z382" s="2"/>
    </row>
    <row r="383" spans="1:26" ht="15.75" customHeight="1" thickTop="1" thickBot="1" x14ac:dyDescent="0.35">
      <c r="A383" s="131" t="s">
        <v>383</v>
      </c>
      <c r="B383" s="131">
        <v>382</v>
      </c>
      <c r="C383" s="136" t="s">
        <v>1122</v>
      </c>
      <c r="D383" s="136"/>
      <c r="E383" s="136">
        <v>19.2</v>
      </c>
      <c r="F383" s="139">
        <v>-3.52</v>
      </c>
      <c r="G383" s="138">
        <v>4756900</v>
      </c>
      <c r="H383" s="138">
        <v>93739</v>
      </c>
      <c r="I383" s="138">
        <v>8764</v>
      </c>
      <c r="J383" s="136">
        <v>3.69</v>
      </c>
      <c r="K383" s="136">
        <v>1.64</v>
      </c>
      <c r="L383" s="136">
        <v>3.16</v>
      </c>
      <c r="M383" s="136">
        <v>1.1000000000000001</v>
      </c>
      <c r="N383" s="136">
        <v>5.07</v>
      </c>
      <c r="O383" s="136">
        <v>13.35</v>
      </c>
      <c r="P383" s="136">
        <v>40.32</v>
      </c>
      <c r="Q383" s="136">
        <v>17.38</v>
      </c>
      <c r="R383" s="136">
        <v>38.54</v>
      </c>
      <c r="S383" s="136">
        <v>31.22</v>
      </c>
      <c r="T383" s="136"/>
      <c r="U383" s="136"/>
      <c r="V383" s="136"/>
      <c r="W383" s="137"/>
      <c r="X383" s="136"/>
      <c r="Y383" s="2"/>
      <c r="Z383" s="2"/>
    </row>
    <row r="384" spans="1:26" ht="15.75" customHeight="1" thickTop="1" thickBot="1" x14ac:dyDescent="0.35">
      <c r="A384" s="130" t="s">
        <v>385</v>
      </c>
      <c r="B384" s="130">
        <v>383</v>
      </c>
      <c r="C384" s="133" t="s">
        <v>1122</v>
      </c>
      <c r="D384" s="133" t="s">
        <v>384</v>
      </c>
      <c r="E384" s="133">
        <v>0.6</v>
      </c>
      <c r="F384" s="133">
        <v>0</v>
      </c>
      <c r="G384" s="135">
        <v>192200</v>
      </c>
      <c r="H384" s="133">
        <v>114</v>
      </c>
      <c r="I384" s="135">
        <v>2238</v>
      </c>
      <c r="J384" s="133"/>
      <c r="K384" s="133"/>
      <c r="L384" s="133">
        <v>-15.36</v>
      </c>
      <c r="M384" s="133"/>
      <c r="N384" s="133">
        <v>0</v>
      </c>
      <c r="O384" s="133">
        <v>-15.48</v>
      </c>
      <c r="P384" s="133"/>
      <c r="Q384" s="133">
        <v>-73.319999999999993</v>
      </c>
      <c r="R384" s="133"/>
      <c r="S384" s="133">
        <v>11.75</v>
      </c>
      <c r="T384" s="133"/>
      <c r="U384" s="133"/>
      <c r="V384" s="133"/>
      <c r="W384" s="134"/>
      <c r="X384" s="133"/>
      <c r="Y384" s="2"/>
      <c r="Z384" s="2"/>
    </row>
    <row r="385" spans="1:26" ht="15.75" customHeight="1" thickTop="1" thickBot="1" x14ac:dyDescent="0.35">
      <c r="A385" s="131" t="s">
        <v>386</v>
      </c>
      <c r="B385" s="131">
        <v>384</v>
      </c>
      <c r="C385" s="136" t="s">
        <v>1123</v>
      </c>
      <c r="D385" s="136"/>
      <c r="E385" s="136">
        <v>14.9</v>
      </c>
      <c r="F385" s="136">
        <v>0</v>
      </c>
      <c r="G385" s="136">
        <v>0</v>
      </c>
      <c r="H385" s="136">
        <v>0</v>
      </c>
      <c r="I385" s="136">
        <v>149</v>
      </c>
      <c r="J385" s="136">
        <v>20.74</v>
      </c>
      <c r="K385" s="136">
        <v>0.35</v>
      </c>
      <c r="L385" s="136">
        <v>0.15</v>
      </c>
      <c r="M385" s="136">
        <v>0.2</v>
      </c>
      <c r="N385" s="136">
        <v>0.72</v>
      </c>
      <c r="O385" s="136">
        <v>2.16</v>
      </c>
      <c r="P385" s="136">
        <v>1.7</v>
      </c>
      <c r="Q385" s="136">
        <v>-1.59</v>
      </c>
      <c r="R385" s="136">
        <v>1.41</v>
      </c>
      <c r="S385" s="136">
        <v>23.98</v>
      </c>
      <c r="T385" s="136"/>
      <c r="U385" s="136">
        <v>341</v>
      </c>
      <c r="V385" s="136">
        <v>339</v>
      </c>
      <c r="W385" s="139">
        <v>-4.1500000000000004</v>
      </c>
      <c r="X385" s="136"/>
      <c r="Y385" s="2"/>
      <c r="Z385" s="2"/>
    </row>
    <row r="386" spans="1:26" ht="15.75" customHeight="1" thickTop="1" thickBot="1" x14ac:dyDescent="0.35">
      <c r="A386" s="130" t="s">
        <v>1119</v>
      </c>
      <c r="B386" s="130">
        <v>385</v>
      </c>
      <c r="C386" s="130" t="s">
        <v>179</v>
      </c>
      <c r="D386" s="133"/>
      <c r="E386" s="133">
        <v>6</v>
      </c>
      <c r="F386" s="140">
        <v>-5.51</v>
      </c>
      <c r="G386" s="135">
        <v>90231100</v>
      </c>
      <c r="H386" s="135">
        <v>563966</v>
      </c>
      <c r="I386" s="135">
        <v>8135</v>
      </c>
      <c r="J386" s="133">
        <v>122</v>
      </c>
      <c r="K386" s="133"/>
      <c r="L386" s="133">
        <v>1.35</v>
      </c>
      <c r="M386" s="133"/>
      <c r="N386" s="133">
        <v>0.05</v>
      </c>
      <c r="O386" s="133"/>
      <c r="P386" s="133"/>
      <c r="Q386" s="133"/>
      <c r="R386" s="133"/>
      <c r="S386" s="133">
        <v>27.54</v>
      </c>
      <c r="T386" s="133"/>
      <c r="U386" s="133"/>
      <c r="V386" s="133"/>
      <c r="W386" s="134"/>
      <c r="X386" s="133"/>
      <c r="Y386" s="2"/>
      <c r="Z386" s="2"/>
    </row>
    <row r="387" spans="1:26" ht="15.75" customHeight="1" thickTop="1" thickBot="1" x14ac:dyDescent="0.35">
      <c r="A387" s="131" t="s">
        <v>387</v>
      </c>
      <c r="B387" s="131">
        <v>386</v>
      </c>
      <c r="C387" s="136" t="s">
        <v>1122</v>
      </c>
      <c r="D387" s="136"/>
      <c r="E387" s="136">
        <v>68</v>
      </c>
      <c r="F387" s="137">
        <v>0.37</v>
      </c>
      <c r="G387" s="136">
        <v>300</v>
      </c>
      <c r="H387" s="136">
        <v>20</v>
      </c>
      <c r="I387" s="136">
        <v>945</v>
      </c>
      <c r="J387" s="136">
        <v>5.64</v>
      </c>
      <c r="K387" s="136">
        <v>0.67</v>
      </c>
      <c r="L387" s="136">
        <v>1.76</v>
      </c>
      <c r="M387" s="136">
        <v>4.5</v>
      </c>
      <c r="N387" s="136">
        <v>12.06</v>
      </c>
      <c r="O387" s="136">
        <v>5.36</v>
      </c>
      <c r="P387" s="136">
        <v>12.14</v>
      </c>
      <c r="Q387" s="136">
        <v>9.4499999999999993</v>
      </c>
      <c r="R387" s="136">
        <v>10.63</v>
      </c>
      <c r="S387" s="136">
        <v>37.5</v>
      </c>
      <c r="T387" s="136"/>
      <c r="U387" s="136"/>
      <c r="V387" s="136"/>
      <c r="W387" s="137"/>
      <c r="X387" s="136"/>
      <c r="Y387" s="2"/>
      <c r="Z387" s="2"/>
    </row>
    <row r="388" spans="1:26" ht="15.75" customHeight="1" thickTop="1" thickBot="1" x14ac:dyDescent="0.35">
      <c r="A388" s="130" t="s">
        <v>388</v>
      </c>
      <c r="B388" s="130">
        <v>387</v>
      </c>
      <c r="C388" s="133" t="s">
        <v>1122</v>
      </c>
      <c r="D388" s="133"/>
      <c r="E388" s="133">
        <v>40.75</v>
      </c>
      <c r="F388" s="140">
        <v>-1.21</v>
      </c>
      <c r="G388" s="135">
        <v>7900</v>
      </c>
      <c r="H388" s="133">
        <v>321</v>
      </c>
      <c r="I388" s="135">
        <v>6520</v>
      </c>
      <c r="J388" s="133">
        <v>20.149999999999999</v>
      </c>
      <c r="K388" s="133">
        <v>3.16</v>
      </c>
      <c r="L388" s="133">
        <v>0.1</v>
      </c>
      <c r="M388" s="133">
        <v>1.58</v>
      </c>
      <c r="N388" s="133">
        <v>2.02</v>
      </c>
      <c r="O388" s="133">
        <v>17.38</v>
      </c>
      <c r="P388" s="133">
        <v>15.97</v>
      </c>
      <c r="Q388" s="133">
        <v>10.32</v>
      </c>
      <c r="R388" s="133">
        <v>3.88</v>
      </c>
      <c r="S388" s="133">
        <v>36.08</v>
      </c>
      <c r="T388" s="133"/>
      <c r="U388" s="133"/>
      <c r="V388" s="133"/>
      <c r="W388" s="134"/>
      <c r="X388" s="133"/>
      <c r="Y388" s="2"/>
      <c r="Z388" s="2"/>
    </row>
    <row r="389" spans="1:26" ht="15.75" customHeight="1" thickTop="1" thickBot="1" x14ac:dyDescent="0.35">
      <c r="A389" s="131" t="s">
        <v>389</v>
      </c>
      <c r="B389" s="131">
        <v>388</v>
      </c>
      <c r="C389" s="136" t="s">
        <v>1122</v>
      </c>
      <c r="D389" s="136"/>
      <c r="E389" s="136">
        <v>0.28000000000000003</v>
      </c>
      <c r="F389" s="136">
        <v>0</v>
      </c>
      <c r="G389" s="138">
        <v>1432400</v>
      </c>
      <c r="H389" s="136">
        <v>401</v>
      </c>
      <c r="I389" s="138">
        <v>2140</v>
      </c>
      <c r="J389" s="136"/>
      <c r="K389" s="136">
        <v>0.4</v>
      </c>
      <c r="L389" s="136">
        <v>1.02</v>
      </c>
      <c r="M389" s="136"/>
      <c r="N389" s="136">
        <v>0</v>
      </c>
      <c r="O389" s="136">
        <v>-5.66</v>
      </c>
      <c r="P389" s="136">
        <v>-15.53</v>
      </c>
      <c r="Q389" s="136">
        <v>-157.1</v>
      </c>
      <c r="R389" s="136"/>
      <c r="S389" s="136">
        <v>70.239999999999995</v>
      </c>
      <c r="T389" s="136"/>
      <c r="U389" s="136"/>
      <c r="V389" s="136"/>
      <c r="W389" s="137"/>
      <c r="X389" s="136"/>
      <c r="Y389" s="2"/>
      <c r="Z389" s="2"/>
    </row>
    <row r="390" spans="1:26" ht="15.75" customHeight="1" thickTop="1" thickBot="1" x14ac:dyDescent="0.35">
      <c r="A390" s="130" t="s">
        <v>390</v>
      </c>
      <c r="B390" s="130">
        <v>389</v>
      </c>
      <c r="C390" s="133" t="s">
        <v>1122</v>
      </c>
      <c r="D390" s="133"/>
      <c r="E390" s="133">
        <v>1.03</v>
      </c>
      <c r="F390" s="140">
        <v>-8.85</v>
      </c>
      <c r="G390" s="135">
        <v>328900</v>
      </c>
      <c r="H390" s="133">
        <v>358</v>
      </c>
      <c r="I390" s="135">
        <v>1422</v>
      </c>
      <c r="J390" s="133"/>
      <c r="K390" s="133">
        <v>0.33</v>
      </c>
      <c r="L390" s="133">
        <v>1.86</v>
      </c>
      <c r="M390" s="133">
        <v>0.04</v>
      </c>
      <c r="N390" s="133">
        <v>0</v>
      </c>
      <c r="O390" s="133">
        <v>0.3</v>
      </c>
      <c r="P390" s="133">
        <v>-1.3</v>
      </c>
      <c r="Q390" s="133">
        <v>-5.66</v>
      </c>
      <c r="R390" s="133">
        <v>3.88</v>
      </c>
      <c r="S390" s="133">
        <v>32.840000000000003</v>
      </c>
      <c r="T390" s="133"/>
      <c r="U390" s="133"/>
      <c r="V390" s="133"/>
      <c r="W390" s="134"/>
      <c r="X390" s="133"/>
      <c r="Y390" s="2"/>
      <c r="Z390" s="2"/>
    </row>
    <row r="391" spans="1:26" ht="15.75" customHeight="1" thickTop="1" thickBot="1" x14ac:dyDescent="0.35">
      <c r="A391" s="131" t="s">
        <v>391</v>
      </c>
      <c r="B391" s="131">
        <v>390</v>
      </c>
      <c r="C391" s="136" t="s">
        <v>1122</v>
      </c>
      <c r="D391" s="136"/>
      <c r="E391" s="136">
        <v>0.54</v>
      </c>
      <c r="F391" s="139">
        <v>-3.57</v>
      </c>
      <c r="G391" s="138">
        <v>5500800</v>
      </c>
      <c r="H391" s="138">
        <v>3004</v>
      </c>
      <c r="I391" s="138">
        <v>1396</v>
      </c>
      <c r="J391" s="136"/>
      <c r="K391" s="136">
        <v>0.42</v>
      </c>
      <c r="L391" s="136">
        <v>3.32</v>
      </c>
      <c r="M391" s="136"/>
      <c r="N391" s="136">
        <v>0</v>
      </c>
      <c r="O391" s="136">
        <v>-0.05</v>
      </c>
      <c r="P391" s="136">
        <v>-7.69</v>
      </c>
      <c r="Q391" s="136">
        <v>0.99</v>
      </c>
      <c r="R391" s="136"/>
      <c r="S391" s="136">
        <v>89.34</v>
      </c>
      <c r="T391" s="136"/>
      <c r="U391" s="136"/>
      <c r="V391" s="136"/>
      <c r="W391" s="137"/>
      <c r="X391" s="136"/>
      <c r="Y391" s="2"/>
      <c r="Z391" s="2"/>
    </row>
    <row r="392" spans="1:26" ht="15.75" customHeight="1" thickTop="1" thickBot="1" x14ac:dyDescent="0.35">
      <c r="A392" s="130" t="s">
        <v>392</v>
      </c>
      <c r="B392" s="130">
        <v>391</v>
      </c>
      <c r="C392" s="133" t="s">
        <v>1122</v>
      </c>
      <c r="D392" s="133"/>
      <c r="E392" s="133">
        <v>3.34</v>
      </c>
      <c r="F392" s="140">
        <v>-4.0199999999999996</v>
      </c>
      <c r="G392" s="135">
        <v>6189400</v>
      </c>
      <c r="H392" s="135">
        <v>21047</v>
      </c>
      <c r="I392" s="135">
        <v>4142</v>
      </c>
      <c r="J392" s="133">
        <v>14.84</v>
      </c>
      <c r="K392" s="133">
        <v>1.35</v>
      </c>
      <c r="L392" s="133">
        <v>0.74</v>
      </c>
      <c r="M392" s="133">
        <v>0.5</v>
      </c>
      <c r="N392" s="133">
        <v>0.23</v>
      </c>
      <c r="O392" s="133">
        <v>8.5</v>
      </c>
      <c r="P392" s="133">
        <v>8.49</v>
      </c>
      <c r="Q392" s="133">
        <v>18.36</v>
      </c>
      <c r="R392" s="133">
        <v>14.97</v>
      </c>
      <c r="S392" s="133">
        <v>40.67</v>
      </c>
      <c r="T392" s="133"/>
      <c r="U392" s="133"/>
      <c r="V392" s="133"/>
      <c r="W392" s="134"/>
      <c r="X392" s="133"/>
      <c r="Y392" s="2"/>
      <c r="Z392" s="2"/>
    </row>
    <row r="393" spans="1:26" ht="15.75" customHeight="1" thickTop="1" thickBot="1" x14ac:dyDescent="0.35">
      <c r="A393" s="131" t="s">
        <v>393</v>
      </c>
      <c r="B393" s="131">
        <v>392</v>
      </c>
      <c r="C393" s="136" t="s">
        <v>1122</v>
      </c>
      <c r="D393" s="136"/>
      <c r="E393" s="136">
        <v>8.9</v>
      </c>
      <c r="F393" s="136">
        <v>0</v>
      </c>
      <c r="G393" s="136">
        <v>100</v>
      </c>
      <c r="H393" s="136">
        <v>1</v>
      </c>
      <c r="I393" s="136">
        <v>534</v>
      </c>
      <c r="J393" s="136">
        <v>100.23</v>
      </c>
      <c r="K393" s="136">
        <v>0.56000000000000005</v>
      </c>
      <c r="L393" s="136">
        <v>0.24</v>
      </c>
      <c r="M393" s="136">
        <v>0.25</v>
      </c>
      <c r="N393" s="136">
        <v>0.09</v>
      </c>
      <c r="O393" s="136">
        <v>0.55000000000000004</v>
      </c>
      <c r="P393" s="136">
        <v>0.55000000000000004</v>
      </c>
      <c r="Q393" s="136">
        <v>-3.64</v>
      </c>
      <c r="R393" s="136">
        <v>2.81</v>
      </c>
      <c r="S393" s="136">
        <v>36.9</v>
      </c>
      <c r="T393" s="136"/>
      <c r="U393" s="136">
        <v>515</v>
      </c>
      <c r="V393" s="136">
        <v>517</v>
      </c>
      <c r="W393" s="144">
        <v>6.6</v>
      </c>
      <c r="X393" s="136"/>
      <c r="Y393" s="2"/>
      <c r="Z393" s="2"/>
    </row>
    <row r="394" spans="1:26" ht="15.75" customHeight="1" thickTop="1" thickBot="1" x14ac:dyDescent="0.35">
      <c r="A394" s="130" t="s">
        <v>394</v>
      </c>
      <c r="B394" s="130">
        <v>393</v>
      </c>
      <c r="C394" s="133" t="s">
        <v>1122</v>
      </c>
      <c r="D394" s="133"/>
      <c r="E394" s="133">
        <v>0.8</v>
      </c>
      <c r="F394" s="133">
        <v>0</v>
      </c>
      <c r="G394" s="135">
        <v>139400</v>
      </c>
      <c r="H394" s="133">
        <v>111</v>
      </c>
      <c r="I394" s="133">
        <v>965</v>
      </c>
      <c r="J394" s="133"/>
      <c r="K394" s="133">
        <v>1.95</v>
      </c>
      <c r="L394" s="133">
        <v>1.08</v>
      </c>
      <c r="M394" s="133"/>
      <c r="N394" s="133">
        <v>0</v>
      </c>
      <c r="O394" s="133">
        <v>-5.71</v>
      </c>
      <c r="P394" s="133">
        <v>-1.02</v>
      </c>
      <c r="Q394" s="133">
        <v>31.34</v>
      </c>
      <c r="R394" s="133"/>
      <c r="S394" s="133">
        <v>46.22</v>
      </c>
      <c r="T394" s="133"/>
      <c r="U394" s="133"/>
      <c r="V394" s="133"/>
      <c r="W394" s="134"/>
      <c r="X394" s="133"/>
      <c r="Y394" s="2"/>
      <c r="Z394" s="2"/>
    </row>
    <row r="395" spans="1:26" ht="15.75" customHeight="1" thickTop="1" thickBot="1" x14ac:dyDescent="0.35">
      <c r="A395" s="131" t="s">
        <v>395</v>
      </c>
      <c r="B395" s="131">
        <v>394</v>
      </c>
      <c r="C395" s="136" t="s">
        <v>1122</v>
      </c>
      <c r="D395" s="136"/>
      <c r="E395" s="136">
        <v>21</v>
      </c>
      <c r="F395" s="139">
        <v>-0.94</v>
      </c>
      <c r="G395" s="138">
        <v>1100</v>
      </c>
      <c r="H395" s="136">
        <v>23</v>
      </c>
      <c r="I395" s="136">
        <v>448</v>
      </c>
      <c r="J395" s="136"/>
      <c r="K395" s="136">
        <v>0.24</v>
      </c>
      <c r="L395" s="136">
        <v>0.95</v>
      </c>
      <c r="M395" s="136"/>
      <c r="N395" s="136">
        <v>0</v>
      </c>
      <c r="O395" s="136">
        <v>-2.46</v>
      </c>
      <c r="P395" s="136">
        <v>-4.34</v>
      </c>
      <c r="Q395" s="136">
        <v>-34.340000000000003</v>
      </c>
      <c r="R395" s="136">
        <v>2.71</v>
      </c>
      <c r="S395" s="136">
        <v>36.51</v>
      </c>
      <c r="T395" s="136"/>
      <c r="U395" s="136"/>
      <c r="V395" s="136"/>
      <c r="W395" s="137"/>
      <c r="X395" s="136"/>
      <c r="Y395" s="2"/>
      <c r="Z395" s="2"/>
    </row>
    <row r="396" spans="1:26" ht="15.75" customHeight="1" thickTop="1" thickBot="1" x14ac:dyDescent="0.35">
      <c r="A396" s="130" t="s">
        <v>396</v>
      </c>
      <c r="B396" s="130">
        <v>395</v>
      </c>
      <c r="C396" s="133" t="s">
        <v>1122</v>
      </c>
      <c r="D396" s="133"/>
      <c r="E396" s="133">
        <v>318</v>
      </c>
      <c r="F396" s="133">
        <v>0</v>
      </c>
      <c r="G396" s="133">
        <v>0</v>
      </c>
      <c r="H396" s="133">
        <v>0</v>
      </c>
      <c r="I396" s="135">
        <v>4801</v>
      </c>
      <c r="J396" s="133"/>
      <c r="K396" s="133">
        <v>2.04</v>
      </c>
      <c r="L396" s="133">
        <v>1.77</v>
      </c>
      <c r="M396" s="133"/>
      <c r="N396" s="133">
        <v>0</v>
      </c>
      <c r="O396" s="133">
        <v>-12.81</v>
      </c>
      <c r="P396" s="133">
        <v>-31.77</v>
      </c>
      <c r="Q396" s="133">
        <v>-54.92</v>
      </c>
      <c r="R396" s="133"/>
      <c r="S396" s="133">
        <v>21.1</v>
      </c>
      <c r="T396" s="133"/>
      <c r="U396" s="133"/>
      <c r="V396" s="133"/>
      <c r="W396" s="134"/>
      <c r="X396" s="133"/>
      <c r="Y396" s="2"/>
      <c r="Z396" s="2"/>
    </row>
    <row r="397" spans="1:26" ht="15.75" customHeight="1" thickTop="1" thickBot="1" x14ac:dyDescent="0.35">
      <c r="A397" s="131" t="s">
        <v>397</v>
      </c>
      <c r="B397" s="131">
        <v>396</v>
      </c>
      <c r="C397" s="136" t="s">
        <v>1123</v>
      </c>
      <c r="D397" s="136"/>
      <c r="E397" s="136">
        <v>39.5</v>
      </c>
      <c r="F397" s="139">
        <v>-1.25</v>
      </c>
      <c r="G397" s="138">
        <v>21900</v>
      </c>
      <c r="H397" s="136">
        <v>869</v>
      </c>
      <c r="I397" s="138">
        <v>14813</v>
      </c>
      <c r="J397" s="136">
        <v>15.67</v>
      </c>
      <c r="K397" s="136">
        <v>2.2000000000000002</v>
      </c>
      <c r="L397" s="136">
        <v>0.24</v>
      </c>
      <c r="M397" s="136">
        <v>0.51</v>
      </c>
      <c r="N397" s="136">
        <v>2.54</v>
      </c>
      <c r="O397" s="136">
        <v>10.99</v>
      </c>
      <c r="P397" s="136">
        <v>14.26</v>
      </c>
      <c r="Q397" s="136">
        <v>9.9</v>
      </c>
      <c r="R397" s="136">
        <v>5.0599999999999996</v>
      </c>
      <c r="S397" s="136">
        <v>20.34</v>
      </c>
      <c r="T397" s="136"/>
      <c r="U397" s="136"/>
      <c r="V397" s="136"/>
      <c r="W397" s="137"/>
      <c r="X397" s="136"/>
      <c r="Y397" s="2"/>
      <c r="Z397" s="2"/>
    </row>
    <row r="398" spans="1:26" ht="15.75" customHeight="1" thickTop="1" thickBot="1" x14ac:dyDescent="0.35">
      <c r="A398" s="130" t="s">
        <v>398</v>
      </c>
      <c r="B398" s="130">
        <v>397</v>
      </c>
      <c r="C398" s="133" t="s">
        <v>1122</v>
      </c>
      <c r="D398" s="133"/>
      <c r="E398" s="133">
        <v>6.65</v>
      </c>
      <c r="F398" s="140">
        <v>-2.92</v>
      </c>
      <c r="G398" s="135">
        <v>8905900</v>
      </c>
      <c r="H398" s="135">
        <v>60133</v>
      </c>
      <c r="I398" s="135">
        <v>16312</v>
      </c>
      <c r="J398" s="133">
        <v>5.64</v>
      </c>
      <c r="K398" s="133">
        <v>1.48</v>
      </c>
      <c r="L398" s="133">
        <v>2.04</v>
      </c>
      <c r="M398" s="133">
        <v>0.28999999999999998</v>
      </c>
      <c r="N398" s="133">
        <v>1.17</v>
      </c>
      <c r="O398" s="133">
        <v>13.18</v>
      </c>
      <c r="P398" s="133">
        <v>29.43</v>
      </c>
      <c r="Q398" s="133">
        <v>22.07</v>
      </c>
      <c r="R398" s="133">
        <v>7.44</v>
      </c>
      <c r="S398" s="133">
        <v>30.8</v>
      </c>
      <c r="T398" s="133"/>
      <c r="U398" s="133"/>
      <c r="V398" s="133"/>
      <c r="W398" s="134"/>
      <c r="X398" s="133"/>
      <c r="Y398" s="2"/>
      <c r="Z398" s="2"/>
    </row>
    <row r="399" spans="1:26" ht="15.75" customHeight="1" thickTop="1" thickBot="1" x14ac:dyDescent="0.35">
      <c r="A399" s="131" t="s">
        <v>399</v>
      </c>
      <c r="B399" s="131">
        <v>398</v>
      </c>
      <c r="C399" s="136" t="s">
        <v>1123</v>
      </c>
      <c r="D399" s="136"/>
      <c r="E399" s="136">
        <v>32</v>
      </c>
      <c r="F399" s="139">
        <v>-5.88</v>
      </c>
      <c r="G399" s="138">
        <v>30043300</v>
      </c>
      <c r="H399" s="138">
        <v>975810</v>
      </c>
      <c r="I399" s="138">
        <v>96120</v>
      </c>
      <c r="J399" s="136">
        <v>28.13</v>
      </c>
      <c r="K399" s="136">
        <v>5.07</v>
      </c>
      <c r="L399" s="136">
        <v>0.42</v>
      </c>
      <c r="M399" s="136">
        <v>0.45</v>
      </c>
      <c r="N399" s="136">
        <v>1.1299999999999999</v>
      </c>
      <c r="O399" s="136">
        <v>16.27</v>
      </c>
      <c r="P399" s="136">
        <v>18.64</v>
      </c>
      <c r="Q399" s="136">
        <v>13.16</v>
      </c>
      <c r="R399" s="136">
        <v>3.13</v>
      </c>
      <c r="S399" s="136">
        <v>45.1</v>
      </c>
      <c r="T399" s="136"/>
      <c r="U399" s="136"/>
      <c r="V399" s="136"/>
      <c r="W399" s="137"/>
      <c r="X399" s="136"/>
      <c r="Y399" s="2"/>
      <c r="Z399" s="2"/>
    </row>
    <row r="400" spans="1:26" ht="15.75" customHeight="1" thickTop="1" thickBot="1" x14ac:dyDescent="0.35">
      <c r="A400" s="130" t="s">
        <v>400</v>
      </c>
      <c r="B400" s="130">
        <v>399</v>
      </c>
      <c r="C400" s="133" t="s">
        <v>1122</v>
      </c>
      <c r="D400" s="133"/>
      <c r="E400" s="133">
        <v>3.04</v>
      </c>
      <c r="F400" s="133">
        <v>0</v>
      </c>
      <c r="G400" s="135">
        <v>145300</v>
      </c>
      <c r="H400" s="133">
        <v>439</v>
      </c>
      <c r="I400" s="133">
        <v>851</v>
      </c>
      <c r="J400" s="133">
        <v>35.44</v>
      </c>
      <c r="K400" s="133">
        <v>1.03</v>
      </c>
      <c r="L400" s="133">
        <v>0.16</v>
      </c>
      <c r="M400" s="133">
        <v>0.02</v>
      </c>
      <c r="N400" s="133">
        <v>0.09</v>
      </c>
      <c r="O400" s="133">
        <v>3.17</v>
      </c>
      <c r="P400" s="133">
        <v>2.88</v>
      </c>
      <c r="Q400" s="133">
        <v>-0.04</v>
      </c>
      <c r="R400" s="133">
        <v>4.28</v>
      </c>
      <c r="S400" s="133">
        <v>30.37</v>
      </c>
      <c r="T400" s="133"/>
      <c r="U400" s="133"/>
      <c r="V400" s="133"/>
      <c r="W400" s="134"/>
      <c r="X400" s="133"/>
      <c r="Y400" s="2"/>
      <c r="Z400" s="2"/>
    </row>
    <row r="401" spans="1:26" ht="15.75" customHeight="1" thickTop="1" thickBot="1" x14ac:dyDescent="0.35">
      <c r="A401" s="131" t="s">
        <v>401</v>
      </c>
      <c r="B401" s="131">
        <v>400</v>
      </c>
      <c r="C401" s="136" t="s">
        <v>1122</v>
      </c>
      <c r="D401" s="136" t="s">
        <v>98</v>
      </c>
      <c r="E401" s="136">
        <v>0.03</v>
      </c>
      <c r="F401" s="136">
        <v>0</v>
      </c>
      <c r="G401" s="136">
        <v>0</v>
      </c>
      <c r="H401" s="136">
        <v>0</v>
      </c>
      <c r="I401" s="136">
        <v>431</v>
      </c>
      <c r="J401" s="136"/>
      <c r="K401" s="136">
        <v>1.5</v>
      </c>
      <c r="L401" s="136">
        <v>-31.84</v>
      </c>
      <c r="M401" s="136"/>
      <c r="N401" s="136">
        <v>0</v>
      </c>
      <c r="O401" s="136">
        <v>-8.42</v>
      </c>
      <c r="P401" s="136">
        <v>-706.11</v>
      </c>
      <c r="Q401" s="136">
        <v>-108.87</v>
      </c>
      <c r="R401" s="136"/>
      <c r="S401" s="136">
        <v>51.31</v>
      </c>
      <c r="T401" s="136"/>
      <c r="U401" s="136"/>
      <c r="V401" s="136"/>
      <c r="W401" s="137"/>
      <c r="X401" s="136"/>
      <c r="Y401" s="2"/>
      <c r="Z401" s="2"/>
    </row>
    <row r="402" spans="1:26" ht="15.75" customHeight="1" thickTop="1" thickBot="1" x14ac:dyDescent="0.35">
      <c r="A402" s="130" t="s">
        <v>402</v>
      </c>
      <c r="B402" s="130">
        <v>401</v>
      </c>
      <c r="C402" s="133" t="s">
        <v>1122</v>
      </c>
      <c r="D402" s="133" t="s">
        <v>98</v>
      </c>
      <c r="E402" s="133">
        <v>7.0000000000000007E-2</v>
      </c>
      <c r="F402" s="133">
        <v>0</v>
      </c>
      <c r="G402" s="133">
        <v>0</v>
      </c>
      <c r="H402" s="133">
        <v>0</v>
      </c>
      <c r="I402" s="133">
        <v>194</v>
      </c>
      <c r="J402" s="133"/>
      <c r="K402" s="133"/>
      <c r="L402" s="133">
        <v>-1.73</v>
      </c>
      <c r="M402" s="133"/>
      <c r="N402" s="133">
        <v>0</v>
      </c>
      <c r="O402" s="133">
        <v>-2.7</v>
      </c>
      <c r="P402" s="133"/>
      <c r="Q402" s="133">
        <v>-14.11</v>
      </c>
      <c r="R402" s="133"/>
      <c r="S402" s="133">
        <v>100</v>
      </c>
      <c r="T402" s="133"/>
      <c r="U402" s="133"/>
      <c r="V402" s="133"/>
      <c r="W402" s="134"/>
      <c r="X402" s="133"/>
      <c r="Y402" s="2"/>
      <c r="Z402" s="2"/>
    </row>
    <row r="403" spans="1:26" ht="15.75" customHeight="1" thickTop="1" thickBot="1" x14ac:dyDescent="0.35">
      <c r="A403" s="131" t="s">
        <v>403</v>
      </c>
      <c r="B403" s="131">
        <v>402</v>
      </c>
      <c r="C403" s="136" t="s">
        <v>1122</v>
      </c>
      <c r="D403" s="136"/>
      <c r="E403" s="136">
        <v>0.51</v>
      </c>
      <c r="F403" s="136">
        <v>0</v>
      </c>
      <c r="G403" s="138">
        <v>27900</v>
      </c>
      <c r="H403" s="136">
        <v>14</v>
      </c>
      <c r="I403" s="136">
        <v>275</v>
      </c>
      <c r="J403" s="136">
        <v>6.03</v>
      </c>
      <c r="K403" s="136">
        <v>0.55000000000000004</v>
      </c>
      <c r="L403" s="136">
        <v>0.45</v>
      </c>
      <c r="M403" s="136">
        <v>0.01</v>
      </c>
      <c r="N403" s="136">
        <v>0.08</v>
      </c>
      <c r="O403" s="136">
        <v>7.81</v>
      </c>
      <c r="P403" s="136">
        <v>9.8699999999999992</v>
      </c>
      <c r="Q403" s="136">
        <v>-1.28</v>
      </c>
      <c r="R403" s="136">
        <v>2</v>
      </c>
      <c r="S403" s="136">
        <v>57.25</v>
      </c>
      <c r="T403" s="136"/>
      <c r="U403" s="136"/>
      <c r="V403" s="136"/>
      <c r="W403" s="137"/>
      <c r="X403" s="136"/>
      <c r="Y403" s="2"/>
      <c r="Z403" s="2"/>
    </row>
    <row r="404" spans="1:26" ht="15.75" customHeight="1" thickTop="1" thickBot="1" x14ac:dyDescent="0.35">
      <c r="A404" s="130" t="s">
        <v>404</v>
      </c>
      <c r="B404" s="130">
        <v>403</v>
      </c>
      <c r="C404" s="133" t="s">
        <v>1122</v>
      </c>
      <c r="D404" s="133"/>
      <c r="E404" s="133">
        <v>2.58</v>
      </c>
      <c r="F404" s="133">
        <v>0</v>
      </c>
      <c r="G404" s="135">
        <v>29400</v>
      </c>
      <c r="H404" s="133">
        <v>75</v>
      </c>
      <c r="I404" s="135">
        <v>1703</v>
      </c>
      <c r="J404" s="133">
        <v>32.79</v>
      </c>
      <c r="K404" s="133">
        <v>0.72</v>
      </c>
      <c r="L404" s="133">
        <v>0.91</v>
      </c>
      <c r="M404" s="133">
        <v>0.27</v>
      </c>
      <c r="N404" s="133">
        <v>0.08</v>
      </c>
      <c r="O404" s="133">
        <v>2.3199999999999998</v>
      </c>
      <c r="P404" s="133">
        <v>2.15</v>
      </c>
      <c r="Q404" s="133">
        <v>1.42</v>
      </c>
      <c r="R404" s="133">
        <v>10.47</v>
      </c>
      <c r="S404" s="133">
        <v>25.57</v>
      </c>
      <c r="T404" s="133"/>
      <c r="U404" s="133"/>
      <c r="V404" s="133"/>
      <c r="W404" s="134"/>
      <c r="X404" s="133"/>
      <c r="Y404" s="2"/>
      <c r="Z404" s="2"/>
    </row>
    <row r="405" spans="1:26" ht="15.75" customHeight="1" thickTop="1" thickBot="1" x14ac:dyDescent="0.35">
      <c r="A405" s="131" t="s">
        <v>405</v>
      </c>
      <c r="B405" s="131">
        <v>404</v>
      </c>
      <c r="C405" s="136" t="s">
        <v>1122</v>
      </c>
      <c r="D405" s="136"/>
      <c r="E405" s="136">
        <v>10.1</v>
      </c>
      <c r="F405" s="136">
        <v>0</v>
      </c>
      <c r="G405" s="138">
        <v>6200</v>
      </c>
      <c r="H405" s="136">
        <v>62</v>
      </c>
      <c r="I405" s="138">
        <v>1438</v>
      </c>
      <c r="J405" s="136">
        <v>19.920000000000002</v>
      </c>
      <c r="K405" s="136">
        <v>3.04</v>
      </c>
      <c r="L405" s="136">
        <v>0.22</v>
      </c>
      <c r="M405" s="136">
        <v>0.6</v>
      </c>
      <c r="N405" s="136">
        <v>0.5</v>
      </c>
      <c r="O405" s="136">
        <v>14.12</v>
      </c>
      <c r="P405" s="136">
        <v>14.85</v>
      </c>
      <c r="Q405" s="136">
        <v>11.33</v>
      </c>
      <c r="R405" s="136">
        <v>5.94</v>
      </c>
      <c r="S405" s="136">
        <v>47.46</v>
      </c>
      <c r="T405" s="136"/>
      <c r="U405" s="136"/>
      <c r="V405" s="136"/>
      <c r="W405" s="137"/>
      <c r="X405" s="136"/>
      <c r="Y405" s="2"/>
      <c r="Z405" s="2"/>
    </row>
    <row r="406" spans="1:26" ht="15.75" customHeight="1" thickTop="1" thickBot="1" x14ac:dyDescent="0.35">
      <c r="A406" s="130" t="s">
        <v>406</v>
      </c>
      <c r="B406" s="130">
        <v>405</v>
      </c>
      <c r="C406" s="133" t="s">
        <v>1122</v>
      </c>
      <c r="D406" s="133"/>
      <c r="E406" s="133">
        <v>70.75</v>
      </c>
      <c r="F406" s="133">
        <v>0</v>
      </c>
      <c r="G406" s="135">
        <v>15000</v>
      </c>
      <c r="H406" s="135">
        <v>1061</v>
      </c>
      <c r="I406" s="135">
        <v>31838</v>
      </c>
      <c r="J406" s="133">
        <v>17.399999999999999</v>
      </c>
      <c r="K406" s="133">
        <v>3.6</v>
      </c>
      <c r="L406" s="133">
        <v>0.12</v>
      </c>
      <c r="M406" s="133">
        <v>0.96</v>
      </c>
      <c r="N406" s="133">
        <v>4.07</v>
      </c>
      <c r="O406" s="133">
        <v>21.83</v>
      </c>
      <c r="P406" s="133">
        <v>22.03</v>
      </c>
      <c r="Q406" s="133">
        <v>23.41</v>
      </c>
      <c r="R406" s="133">
        <v>2.69</v>
      </c>
      <c r="S406" s="133">
        <v>18.37</v>
      </c>
      <c r="T406" s="133"/>
      <c r="U406" s="133"/>
      <c r="V406" s="133"/>
      <c r="W406" s="134"/>
      <c r="X406" s="133"/>
      <c r="Y406" s="2"/>
      <c r="Z406" s="2"/>
    </row>
    <row r="407" spans="1:26" ht="15.75" customHeight="1" thickTop="1" thickBot="1" x14ac:dyDescent="0.35">
      <c r="A407" s="131" t="s">
        <v>407</v>
      </c>
      <c r="B407" s="131">
        <v>406</v>
      </c>
      <c r="C407" s="136" t="s">
        <v>1122</v>
      </c>
      <c r="D407" s="136"/>
      <c r="E407" s="136">
        <v>4.4000000000000004</v>
      </c>
      <c r="F407" s="136">
        <v>0</v>
      </c>
      <c r="G407" s="136">
        <v>400</v>
      </c>
      <c r="H407" s="136">
        <v>2</v>
      </c>
      <c r="I407" s="138">
        <v>6710</v>
      </c>
      <c r="J407" s="136">
        <v>320.08</v>
      </c>
      <c r="K407" s="136">
        <v>1.51</v>
      </c>
      <c r="L407" s="136">
        <v>0.2</v>
      </c>
      <c r="M407" s="136"/>
      <c r="N407" s="136">
        <v>0.01</v>
      </c>
      <c r="O407" s="136">
        <v>0.6</v>
      </c>
      <c r="P407" s="136">
        <v>0.45</v>
      </c>
      <c r="Q407" s="136">
        <v>-1.96</v>
      </c>
      <c r="R407" s="136">
        <v>9.09</v>
      </c>
      <c r="S407" s="136">
        <v>21.14</v>
      </c>
      <c r="T407" s="136"/>
      <c r="U407" s="136"/>
      <c r="V407" s="136"/>
      <c r="W407" s="137"/>
      <c r="X407" s="136"/>
      <c r="Y407" s="2"/>
      <c r="Z407" s="2"/>
    </row>
    <row r="408" spans="1:26" ht="15.75" customHeight="1" thickTop="1" thickBot="1" x14ac:dyDescent="0.35">
      <c r="A408" s="130" t="s">
        <v>408</v>
      </c>
      <c r="B408" s="130">
        <v>407</v>
      </c>
      <c r="C408" s="133" t="s">
        <v>1123</v>
      </c>
      <c r="D408" s="133"/>
      <c r="E408" s="133">
        <v>3.64</v>
      </c>
      <c r="F408" s="134">
        <v>0.55000000000000004</v>
      </c>
      <c r="G408" s="135">
        <v>129400</v>
      </c>
      <c r="H408" s="133">
        <v>466</v>
      </c>
      <c r="I408" s="133">
        <v>983</v>
      </c>
      <c r="J408" s="133">
        <v>10.71</v>
      </c>
      <c r="K408" s="133">
        <v>1.58</v>
      </c>
      <c r="L408" s="133">
        <v>0.22</v>
      </c>
      <c r="M408" s="133">
        <v>0.1</v>
      </c>
      <c r="N408" s="133">
        <v>0.33</v>
      </c>
      <c r="O408" s="133">
        <v>15.52</v>
      </c>
      <c r="P408" s="133">
        <v>15.12</v>
      </c>
      <c r="Q408" s="133">
        <v>17.670000000000002</v>
      </c>
      <c r="R408" s="133">
        <v>5.49</v>
      </c>
      <c r="S408" s="133">
        <v>45.68</v>
      </c>
      <c r="T408" s="133"/>
      <c r="U408" s="133"/>
      <c r="V408" s="133"/>
      <c r="W408" s="134"/>
      <c r="X408" s="133"/>
      <c r="Y408" s="2"/>
      <c r="Z408" s="2"/>
    </row>
    <row r="409" spans="1:26" ht="15.75" customHeight="1" thickTop="1" thickBot="1" x14ac:dyDescent="0.35">
      <c r="A409" s="131" t="s">
        <v>409</v>
      </c>
      <c r="B409" s="131">
        <v>408</v>
      </c>
      <c r="C409" s="136" t="s">
        <v>1123</v>
      </c>
      <c r="D409" s="136"/>
      <c r="E409" s="136">
        <v>7.8</v>
      </c>
      <c r="F409" s="139">
        <v>-0.64</v>
      </c>
      <c r="G409" s="138">
        <v>557500</v>
      </c>
      <c r="H409" s="138">
        <v>4345</v>
      </c>
      <c r="I409" s="138">
        <v>1763</v>
      </c>
      <c r="J409" s="136">
        <v>66.510000000000005</v>
      </c>
      <c r="K409" s="136">
        <v>0.39</v>
      </c>
      <c r="L409" s="136">
        <v>0.56000000000000005</v>
      </c>
      <c r="M409" s="136"/>
      <c r="N409" s="136">
        <v>0.12</v>
      </c>
      <c r="O409" s="136">
        <v>0.78</v>
      </c>
      <c r="P409" s="136">
        <v>0.57999999999999996</v>
      </c>
      <c r="Q409" s="136">
        <v>18.690000000000001</v>
      </c>
      <c r="R409" s="136"/>
      <c r="S409" s="136">
        <v>61.19</v>
      </c>
      <c r="T409" s="136"/>
      <c r="U409" s="136"/>
      <c r="V409" s="136"/>
      <c r="W409" s="137"/>
      <c r="X409" s="136"/>
      <c r="Y409" s="2"/>
      <c r="Z409" s="2"/>
    </row>
    <row r="410" spans="1:26" ht="15.75" customHeight="1" thickTop="1" thickBot="1" x14ac:dyDescent="0.35">
      <c r="A410" s="130" t="s">
        <v>410</v>
      </c>
      <c r="B410" s="130">
        <v>409</v>
      </c>
      <c r="C410" s="133" t="s">
        <v>1122</v>
      </c>
      <c r="D410" s="133"/>
      <c r="E410" s="133">
        <v>1.47</v>
      </c>
      <c r="F410" s="140">
        <v>-2</v>
      </c>
      <c r="G410" s="135">
        <v>63500</v>
      </c>
      <c r="H410" s="133">
        <v>93</v>
      </c>
      <c r="I410" s="133">
        <v>722</v>
      </c>
      <c r="J410" s="133"/>
      <c r="K410" s="133">
        <v>0.32</v>
      </c>
      <c r="L410" s="133">
        <v>0.99</v>
      </c>
      <c r="M410" s="133"/>
      <c r="N410" s="133">
        <v>0</v>
      </c>
      <c r="O410" s="133">
        <v>-1.05</v>
      </c>
      <c r="P410" s="133">
        <v>-5.09</v>
      </c>
      <c r="Q410" s="133">
        <v>-14.03</v>
      </c>
      <c r="R410" s="133"/>
      <c r="S410" s="133">
        <v>58.92</v>
      </c>
      <c r="T410" s="133"/>
      <c r="U410" s="133"/>
      <c r="V410" s="133"/>
      <c r="W410" s="134"/>
      <c r="X410" s="133"/>
      <c r="Y410" s="2"/>
      <c r="Z410" s="2"/>
    </row>
    <row r="411" spans="1:26" ht="15.75" customHeight="1" thickTop="1" thickBot="1" x14ac:dyDescent="0.35">
      <c r="A411" s="131" t="s">
        <v>411</v>
      </c>
      <c r="B411" s="131">
        <v>410</v>
      </c>
      <c r="C411" s="136" t="s">
        <v>1122</v>
      </c>
      <c r="D411" s="136" t="s">
        <v>98</v>
      </c>
      <c r="E411" s="136">
        <v>0.03</v>
      </c>
      <c r="F411" s="136">
        <v>0</v>
      </c>
      <c r="G411" s="136">
        <v>0</v>
      </c>
      <c r="H411" s="136">
        <v>0</v>
      </c>
      <c r="I411" s="136">
        <v>24</v>
      </c>
      <c r="J411" s="136">
        <v>0.86</v>
      </c>
      <c r="K411" s="136">
        <v>0.18</v>
      </c>
      <c r="L411" s="136">
        <v>9.42</v>
      </c>
      <c r="M411" s="136"/>
      <c r="N411" s="136">
        <v>0.04</v>
      </c>
      <c r="O411" s="136">
        <v>1.72</v>
      </c>
      <c r="P411" s="136">
        <v>18.34</v>
      </c>
      <c r="Q411" s="136">
        <v>0.3</v>
      </c>
      <c r="R411" s="136"/>
      <c r="S411" s="136">
        <v>40.06</v>
      </c>
      <c r="T411" s="136"/>
      <c r="U411" s="136">
        <v>6</v>
      </c>
      <c r="V411" s="136">
        <v>39</v>
      </c>
      <c r="W411" s="139">
        <v>-0.02</v>
      </c>
      <c r="X411" s="136"/>
      <c r="Y411" s="2"/>
      <c r="Z411" s="2"/>
    </row>
    <row r="412" spans="1:26" ht="15.75" customHeight="1" thickTop="1" thickBot="1" x14ac:dyDescent="0.35">
      <c r="A412" s="130" t="s">
        <v>412</v>
      </c>
      <c r="B412" s="130">
        <v>411</v>
      </c>
      <c r="C412" s="133" t="s">
        <v>1122</v>
      </c>
      <c r="D412" s="133"/>
      <c r="E412" s="133">
        <v>0.73</v>
      </c>
      <c r="F412" s="133">
        <v>0</v>
      </c>
      <c r="G412" s="135">
        <v>100000</v>
      </c>
      <c r="H412" s="133">
        <v>72</v>
      </c>
      <c r="I412" s="133">
        <v>548</v>
      </c>
      <c r="J412" s="133"/>
      <c r="K412" s="133">
        <v>0.53</v>
      </c>
      <c r="L412" s="133">
        <v>2.09</v>
      </c>
      <c r="M412" s="133"/>
      <c r="N412" s="133">
        <v>0</v>
      </c>
      <c r="O412" s="133">
        <v>-4.96</v>
      </c>
      <c r="P412" s="133">
        <v>-23.58</v>
      </c>
      <c r="Q412" s="133">
        <v>-2.89</v>
      </c>
      <c r="R412" s="133"/>
      <c r="S412" s="133">
        <v>48.21</v>
      </c>
      <c r="T412" s="133"/>
      <c r="U412" s="133"/>
      <c r="V412" s="133"/>
      <c r="W412" s="134"/>
      <c r="X412" s="133"/>
      <c r="Y412" s="2"/>
      <c r="Z412" s="2"/>
    </row>
    <row r="413" spans="1:26" ht="15.75" customHeight="1" thickTop="1" thickBot="1" x14ac:dyDescent="0.35">
      <c r="A413" s="131" t="s">
        <v>413</v>
      </c>
      <c r="B413" s="131">
        <v>412</v>
      </c>
      <c r="C413" s="136" t="s">
        <v>1122</v>
      </c>
      <c r="D413" s="136"/>
      <c r="E413" s="136">
        <v>0.36</v>
      </c>
      <c r="F413" s="136">
        <v>0</v>
      </c>
      <c r="G413" s="138">
        <v>5816300</v>
      </c>
      <c r="H413" s="138">
        <v>2079</v>
      </c>
      <c r="I413" s="138">
        <v>3432</v>
      </c>
      <c r="J413" s="136"/>
      <c r="K413" s="136">
        <v>0.26</v>
      </c>
      <c r="L413" s="136">
        <v>3.14</v>
      </c>
      <c r="M413" s="136">
        <v>0.01</v>
      </c>
      <c r="N413" s="136">
        <v>0</v>
      </c>
      <c r="O413" s="136">
        <v>1.18</v>
      </c>
      <c r="P413" s="136">
        <v>-1.2</v>
      </c>
      <c r="Q413" s="136">
        <v>-2.48</v>
      </c>
      <c r="R413" s="136">
        <v>2.81</v>
      </c>
      <c r="S413" s="136">
        <v>74.88</v>
      </c>
      <c r="T413" s="136"/>
      <c r="U413" s="136"/>
      <c r="V413" s="136"/>
      <c r="W413" s="137"/>
      <c r="X413" s="136"/>
      <c r="Y413" s="2"/>
      <c r="Z413" s="2"/>
    </row>
    <row r="414" spans="1:26" ht="15.75" customHeight="1" thickTop="1" thickBot="1" x14ac:dyDescent="0.35">
      <c r="A414" s="130" t="s">
        <v>414</v>
      </c>
      <c r="B414" s="130">
        <v>413</v>
      </c>
      <c r="C414" s="133" t="s">
        <v>1122</v>
      </c>
      <c r="D414" s="133"/>
      <c r="E414" s="133">
        <v>4.66</v>
      </c>
      <c r="F414" s="134">
        <v>6.39</v>
      </c>
      <c r="G414" s="133">
        <v>100</v>
      </c>
      <c r="H414" s="133">
        <v>0</v>
      </c>
      <c r="I414" s="133">
        <v>447</v>
      </c>
      <c r="J414" s="133"/>
      <c r="K414" s="133">
        <v>0.32</v>
      </c>
      <c r="L414" s="133">
        <v>0.14000000000000001</v>
      </c>
      <c r="M414" s="133"/>
      <c r="N414" s="133">
        <v>0</v>
      </c>
      <c r="O414" s="133">
        <v>-1.52</v>
      </c>
      <c r="P414" s="133">
        <v>-2</v>
      </c>
      <c r="Q414" s="133">
        <v>-10.77</v>
      </c>
      <c r="R414" s="133">
        <v>4.57</v>
      </c>
      <c r="S414" s="133">
        <v>33.72</v>
      </c>
      <c r="T414" s="133"/>
      <c r="U414" s="133"/>
      <c r="V414" s="133"/>
      <c r="W414" s="134"/>
      <c r="X414" s="133"/>
      <c r="Y414" s="2"/>
      <c r="Z414" s="2"/>
    </row>
    <row r="415" spans="1:26" ht="15.75" customHeight="1" thickTop="1" thickBot="1" x14ac:dyDescent="0.35">
      <c r="A415" s="131" t="s">
        <v>415</v>
      </c>
      <c r="B415" s="131">
        <v>414</v>
      </c>
      <c r="C415" s="136" t="s">
        <v>1122</v>
      </c>
      <c r="D415" s="136"/>
      <c r="E415" s="136">
        <v>2.34</v>
      </c>
      <c r="F415" s="136">
        <v>0</v>
      </c>
      <c r="G415" s="138">
        <v>541600</v>
      </c>
      <c r="H415" s="138">
        <v>1277</v>
      </c>
      <c r="I415" s="136">
        <v>474</v>
      </c>
      <c r="J415" s="136">
        <v>6.29</v>
      </c>
      <c r="K415" s="136">
        <v>1.43</v>
      </c>
      <c r="L415" s="136">
        <v>1.04</v>
      </c>
      <c r="M415" s="136">
        <v>0.15</v>
      </c>
      <c r="N415" s="136">
        <v>0.38</v>
      </c>
      <c r="O415" s="136">
        <v>15.13</v>
      </c>
      <c r="P415" s="136">
        <v>24.38</v>
      </c>
      <c r="Q415" s="136">
        <v>9.2799999999999994</v>
      </c>
      <c r="R415" s="136">
        <v>6.41</v>
      </c>
      <c r="S415" s="136">
        <v>44.88</v>
      </c>
      <c r="T415" s="136"/>
      <c r="U415" s="136"/>
      <c r="V415" s="136"/>
      <c r="W415" s="137"/>
      <c r="X415" s="136"/>
      <c r="Y415" s="2"/>
      <c r="Z415" s="2"/>
    </row>
    <row r="416" spans="1:26" ht="15.75" customHeight="1" thickTop="1" thickBot="1" x14ac:dyDescent="0.35">
      <c r="A416" s="130" t="s">
        <v>416</v>
      </c>
      <c r="B416" s="130">
        <v>415</v>
      </c>
      <c r="C416" s="133" t="s">
        <v>1122</v>
      </c>
      <c r="D416" s="133"/>
      <c r="E416" s="133">
        <v>3.84</v>
      </c>
      <c r="F416" s="134">
        <v>1.05</v>
      </c>
      <c r="G416" s="133">
        <v>100</v>
      </c>
      <c r="H416" s="133">
        <v>0</v>
      </c>
      <c r="I416" s="133">
        <v>827</v>
      </c>
      <c r="J416" s="133"/>
      <c r="K416" s="133">
        <v>2.13</v>
      </c>
      <c r="L416" s="133">
        <v>0.74</v>
      </c>
      <c r="M416" s="133">
        <v>0.25</v>
      </c>
      <c r="N416" s="133">
        <v>0</v>
      </c>
      <c r="O416" s="133">
        <v>-3.13</v>
      </c>
      <c r="P416" s="133">
        <v>-5.78</v>
      </c>
      <c r="Q416" s="133">
        <v>-7.83</v>
      </c>
      <c r="R416" s="133">
        <v>6.51</v>
      </c>
      <c r="S416" s="133">
        <v>13.81</v>
      </c>
      <c r="T416" s="133"/>
      <c r="U416" s="133"/>
      <c r="V416" s="133"/>
      <c r="W416" s="134"/>
      <c r="X416" s="133"/>
      <c r="Y416" s="2"/>
      <c r="Z416" s="2"/>
    </row>
    <row r="417" spans="1:26" ht="15.75" customHeight="1" thickTop="1" thickBot="1" x14ac:dyDescent="0.35">
      <c r="A417" s="131" t="s">
        <v>417</v>
      </c>
      <c r="B417" s="131">
        <v>416</v>
      </c>
      <c r="C417" s="136" t="s">
        <v>1122</v>
      </c>
      <c r="D417" s="136"/>
      <c r="E417" s="136">
        <v>2.38</v>
      </c>
      <c r="F417" s="139">
        <v>-1.65</v>
      </c>
      <c r="G417" s="138">
        <v>38792300</v>
      </c>
      <c r="H417" s="138">
        <v>95847</v>
      </c>
      <c r="I417" s="138">
        <v>1467</v>
      </c>
      <c r="J417" s="136">
        <v>29.35</v>
      </c>
      <c r="K417" s="136">
        <v>3.01</v>
      </c>
      <c r="L417" s="136">
        <v>0.36</v>
      </c>
      <c r="M417" s="136">
        <v>0.02</v>
      </c>
      <c r="N417" s="136">
        <v>0.08</v>
      </c>
      <c r="O417" s="136">
        <v>7.86</v>
      </c>
      <c r="P417" s="136">
        <v>10.68</v>
      </c>
      <c r="Q417" s="136">
        <v>8.77</v>
      </c>
      <c r="R417" s="136">
        <v>0.76</v>
      </c>
      <c r="S417" s="136">
        <v>27.66</v>
      </c>
      <c r="T417" s="136"/>
      <c r="U417" s="136"/>
      <c r="V417" s="136"/>
      <c r="W417" s="137"/>
      <c r="X417" s="136"/>
      <c r="Y417" s="2"/>
      <c r="Z417" s="2"/>
    </row>
    <row r="418" spans="1:26" ht="15.75" customHeight="1" thickTop="1" thickBot="1" x14ac:dyDescent="0.35">
      <c r="A418" s="130" t="s">
        <v>418</v>
      </c>
      <c r="B418" s="130">
        <v>417</v>
      </c>
      <c r="C418" s="133" t="s">
        <v>1122</v>
      </c>
      <c r="D418" s="133"/>
      <c r="E418" s="133">
        <v>1.28</v>
      </c>
      <c r="F418" s="140">
        <v>-1.54</v>
      </c>
      <c r="G418" s="135">
        <v>312700</v>
      </c>
      <c r="H418" s="133">
        <v>403</v>
      </c>
      <c r="I418" s="133">
        <v>735</v>
      </c>
      <c r="J418" s="133">
        <v>10.67</v>
      </c>
      <c r="K418" s="133">
        <v>0.72</v>
      </c>
      <c r="L418" s="133">
        <v>1.72</v>
      </c>
      <c r="M418" s="133">
        <v>7.0000000000000007E-2</v>
      </c>
      <c r="N418" s="133">
        <v>0.12</v>
      </c>
      <c r="O418" s="133">
        <v>4.87</v>
      </c>
      <c r="P418" s="133">
        <v>6.85</v>
      </c>
      <c r="Q418" s="133">
        <v>2.83</v>
      </c>
      <c r="R418" s="133">
        <v>5.47</v>
      </c>
      <c r="S418" s="133">
        <v>41.14</v>
      </c>
      <c r="T418" s="133"/>
      <c r="U418" s="133"/>
      <c r="V418" s="133"/>
      <c r="W418" s="134"/>
      <c r="X418" s="133"/>
      <c r="Y418" s="2"/>
      <c r="Z418" s="2"/>
    </row>
    <row r="419" spans="1:26" ht="15.75" customHeight="1" thickTop="1" thickBot="1" x14ac:dyDescent="0.35">
      <c r="A419" s="131" t="s">
        <v>419</v>
      </c>
      <c r="B419" s="131">
        <v>418</v>
      </c>
      <c r="C419" s="136" t="s">
        <v>1122</v>
      </c>
      <c r="D419" s="136"/>
      <c r="E419" s="136">
        <v>1.53</v>
      </c>
      <c r="F419" s="137">
        <v>1.32</v>
      </c>
      <c r="G419" s="138">
        <v>80900</v>
      </c>
      <c r="H419" s="136">
        <v>121</v>
      </c>
      <c r="I419" s="136">
        <v>634</v>
      </c>
      <c r="J419" s="136"/>
      <c r="K419" s="136">
        <v>0.54</v>
      </c>
      <c r="L419" s="136">
        <v>1.64</v>
      </c>
      <c r="M419" s="136"/>
      <c r="N419" s="136">
        <v>0</v>
      </c>
      <c r="O419" s="136">
        <v>-0.36</v>
      </c>
      <c r="P419" s="136">
        <v>-3.48</v>
      </c>
      <c r="Q419" s="136">
        <v>-0.09</v>
      </c>
      <c r="R419" s="136"/>
      <c r="S419" s="136">
        <v>34.17</v>
      </c>
      <c r="T419" s="136"/>
      <c r="U419" s="136"/>
      <c r="V419" s="136"/>
      <c r="W419" s="137"/>
      <c r="X419" s="136"/>
      <c r="Y419" s="2"/>
      <c r="Z419" s="2"/>
    </row>
    <row r="420" spans="1:26" ht="15.75" customHeight="1" thickTop="1" thickBot="1" x14ac:dyDescent="0.35">
      <c r="A420" s="130" t="s">
        <v>420</v>
      </c>
      <c r="B420" s="130">
        <v>419</v>
      </c>
      <c r="C420" s="133" t="s">
        <v>1122</v>
      </c>
      <c r="D420" s="133"/>
      <c r="E420" s="133">
        <v>2</v>
      </c>
      <c r="F420" s="133">
        <v>0</v>
      </c>
      <c r="G420" s="135">
        <v>133800</v>
      </c>
      <c r="H420" s="133">
        <v>269</v>
      </c>
      <c r="I420" s="135">
        <v>1193</v>
      </c>
      <c r="J420" s="133">
        <v>9.0500000000000007</v>
      </c>
      <c r="K420" s="133">
        <v>0.4</v>
      </c>
      <c r="L420" s="133">
        <v>3.5</v>
      </c>
      <c r="M420" s="133">
        <v>0.15</v>
      </c>
      <c r="N420" s="133">
        <v>0.22</v>
      </c>
      <c r="O420" s="133">
        <v>0.59</v>
      </c>
      <c r="P420" s="133">
        <v>4.45</v>
      </c>
      <c r="Q420" s="133">
        <v>2.46</v>
      </c>
      <c r="R420" s="133">
        <v>7.5</v>
      </c>
      <c r="S420" s="133">
        <v>62.45</v>
      </c>
      <c r="T420" s="133"/>
      <c r="U420" s="133"/>
      <c r="V420" s="133"/>
      <c r="W420" s="134"/>
      <c r="X420" s="133"/>
      <c r="Y420" s="2"/>
      <c r="Z420" s="2"/>
    </row>
    <row r="421" spans="1:26" ht="15.75" customHeight="1" thickTop="1" thickBot="1" x14ac:dyDescent="0.35">
      <c r="A421" s="131" t="s">
        <v>421</v>
      </c>
      <c r="B421" s="131">
        <v>420</v>
      </c>
      <c r="C421" s="136" t="s">
        <v>1122</v>
      </c>
      <c r="D421" s="136"/>
      <c r="E421" s="136">
        <v>5.7</v>
      </c>
      <c r="F421" s="139">
        <v>-2.56</v>
      </c>
      <c r="G421" s="138">
        <v>17694800</v>
      </c>
      <c r="H421" s="138">
        <v>102854</v>
      </c>
      <c r="I421" s="138">
        <v>22131</v>
      </c>
      <c r="J421" s="136">
        <v>54.28</v>
      </c>
      <c r="K421" s="136">
        <v>4.04</v>
      </c>
      <c r="L421" s="136">
        <v>0.7</v>
      </c>
      <c r="M421" s="136"/>
      <c r="N421" s="136">
        <v>0.11</v>
      </c>
      <c r="O421" s="136">
        <v>6.56</v>
      </c>
      <c r="P421" s="136">
        <v>6.92</v>
      </c>
      <c r="Q421" s="136">
        <v>-7.0000000000000007E-2</v>
      </c>
      <c r="R421" s="136">
        <v>2.68</v>
      </c>
      <c r="S421" s="136">
        <v>48.29</v>
      </c>
      <c r="T421" s="136"/>
      <c r="U421" s="136"/>
      <c r="V421" s="136"/>
      <c r="W421" s="137"/>
      <c r="X421" s="136"/>
      <c r="Y421" s="2"/>
      <c r="Z421" s="2"/>
    </row>
    <row r="422" spans="1:26" ht="15.75" customHeight="1" thickTop="1" thickBot="1" x14ac:dyDescent="0.35">
      <c r="A422" s="130" t="s">
        <v>422</v>
      </c>
      <c r="B422" s="130">
        <v>421</v>
      </c>
      <c r="C422" s="133" t="s">
        <v>1122</v>
      </c>
      <c r="D422" s="133"/>
      <c r="E422" s="133">
        <v>1.33</v>
      </c>
      <c r="F422" s="140">
        <v>-2.21</v>
      </c>
      <c r="G422" s="135">
        <v>3626500</v>
      </c>
      <c r="H422" s="135">
        <v>5013</v>
      </c>
      <c r="I422" s="133">
        <v>333</v>
      </c>
      <c r="J422" s="133"/>
      <c r="K422" s="133">
        <v>0.81</v>
      </c>
      <c r="L422" s="133">
        <v>1.35</v>
      </c>
      <c r="M422" s="133"/>
      <c r="N422" s="133">
        <v>0</v>
      </c>
      <c r="O422" s="133">
        <v>2.42</v>
      </c>
      <c r="P422" s="133">
        <v>-0.72</v>
      </c>
      <c r="Q422" s="133">
        <v>-0.36</v>
      </c>
      <c r="R422" s="133"/>
      <c r="S422" s="133">
        <v>34.69</v>
      </c>
      <c r="T422" s="133"/>
      <c r="U422" s="133"/>
      <c r="V422" s="133"/>
      <c r="W422" s="134"/>
      <c r="X422" s="133"/>
      <c r="Y422" s="2"/>
      <c r="Z422" s="2"/>
    </row>
    <row r="423" spans="1:26" ht="15.75" customHeight="1" thickTop="1" thickBot="1" x14ac:dyDescent="0.35">
      <c r="A423" s="131" t="s">
        <v>423</v>
      </c>
      <c r="B423" s="131">
        <v>422</v>
      </c>
      <c r="C423" s="136" t="s">
        <v>1122</v>
      </c>
      <c r="D423" s="136"/>
      <c r="E423" s="136">
        <v>2.08</v>
      </c>
      <c r="F423" s="139">
        <v>-0.95</v>
      </c>
      <c r="G423" s="138">
        <v>621200</v>
      </c>
      <c r="H423" s="138">
        <v>1296</v>
      </c>
      <c r="I423" s="138">
        <v>5824</v>
      </c>
      <c r="J423" s="136">
        <v>19.12</v>
      </c>
      <c r="K423" s="136">
        <v>0.68</v>
      </c>
      <c r="L423" s="136">
        <v>0.44</v>
      </c>
      <c r="M423" s="136"/>
      <c r="N423" s="136">
        <v>0.11</v>
      </c>
      <c r="O423" s="136">
        <v>4</v>
      </c>
      <c r="P423" s="136">
        <v>3.52</v>
      </c>
      <c r="Q423" s="136">
        <v>-4.83</v>
      </c>
      <c r="R423" s="136">
        <v>9.6199999999999992</v>
      </c>
      <c r="S423" s="136">
        <v>33.049999999999997</v>
      </c>
      <c r="T423" s="136"/>
      <c r="U423" s="136"/>
      <c r="V423" s="136"/>
      <c r="W423" s="137"/>
      <c r="X423" s="136"/>
      <c r="Y423" s="2"/>
      <c r="Z423" s="2"/>
    </row>
    <row r="424" spans="1:26" ht="15.75" customHeight="1" thickTop="1" thickBot="1" x14ac:dyDescent="0.35">
      <c r="A424" s="130" t="s">
        <v>424</v>
      </c>
      <c r="B424" s="130">
        <v>423</v>
      </c>
      <c r="C424" s="133" t="s">
        <v>1122</v>
      </c>
      <c r="D424" s="133"/>
      <c r="E424" s="133">
        <v>0.74</v>
      </c>
      <c r="F424" s="140">
        <v>-1.33</v>
      </c>
      <c r="G424" s="135">
        <v>2584300</v>
      </c>
      <c r="H424" s="135">
        <v>1918</v>
      </c>
      <c r="I424" s="135">
        <v>1008</v>
      </c>
      <c r="J424" s="133">
        <v>7.36</v>
      </c>
      <c r="K424" s="133">
        <v>0.39</v>
      </c>
      <c r="L424" s="133">
        <v>3.09</v>
      </c>
      <c r="M424" s="133">
        <v>7.0000000000000007E-2</v>
      </c>
      <c r="N424" s="133">
        <v>0.1</v>
      </c>
      <c r="O424" s="133">
        <v>3.19</v>
      </c>
      <c r="P424" s="133">
        <v>5.44</v>
      </c>
      <c r="Q424" s="133">
        <v>0.28000000000000003</v>
      </c>
      <c r="R424" s="133">
        <v>9.4600000000000009</v>
      </c>
      <c r="S424" s="133">
        <v>66.53</v>
      </c>
      <c r="T424" s="133"/>
      <c r="U424" s="133"/>
      <c r="V424" s="133"/>
      <c r="W424" s="134"/>
      <c r="X424" s="133"/>
      <c r="Y424" s="2"/>
      <c r="Z424" s="2"/>
    </row>
    <row r="425" spans="1:26" ht="15.75" customHeight="1" thickTop="1" thickBot="1" x14ac:dyDescent="0.35">
      <c r="A425" s="131" t="s">
        <v>425</v>
      </c>
      <c r="B425" s="131">
        <v>424</v>
      </c>
      <c r="C425" s="136" t="s">
        <v>1122</v>
      </c>
      <c r="D425" s="136"/>
      <c r="E425" s="136">
        <v>7.8</v>
      </c>
      <c r="F425" s="139">
        <v>-5.45</v>
      </c>
      <c r="G425" s="138">
        <v>1704400</v>
      </c>
      <c r="H425" s="138">
        <v>13599</v>
      </c>
      <c r="I425" s="138">
        <v>4666</v>
      </c>
      <c r="J425" s="136">
        <v>14.19</v>
      </c>
      <c r="K425" s="136">
        <v>3.11</v>
      </c>
      <c r="L425" s="136">
        <v>0.61</v>
      </c>
      <c r="M425" s="136">
        <v>0.1</v>
      </c>
      <c r="N425" s="136">
        <v>0.55000000000000004</v>
      </c>
      <c r="O425" s="136">
        <v>15.78</v>
      </c>
      <c r="P425" s="136">
        <v>19.77</v>
      </c>
      <c r="Q425" s="136">
        <v>8.8000000000000007</v>
      </c>
      <c r="R425" s="136">
        <v>9.89</v>
      </c>
      <c r="S425" s="136">
        <v>38.83</v>
      </c>
      <c r="T425" s="136"/>
      <c r="U425" s="136"/>
      <c r="V425" s="136"/>
      <c r="W425" s="137"/>
      <c r="X425" s="136"/>
      <c r="Y425" s="2"/>
      <c r="Z425" s="2"/>
    </row>
    <row r="426" spans="1:26" ht="15.75" customHeight="1" thickTop="1" thickBot="1" x14ac:dyDescent="0.35">
      <c r="A426" s="130" t="s">
        <v>426</v>
      </c>
      <c r="B426" s="130">
        <v>425</v>
      </c>
      <c r="C426" s="133" t="s">
        <v>1122</v>
      </c>
      <c r="D426" s="133"/>
      <c r="E426" s="133">
        <v>8.9</v>
      </c>
      <c r="F426" s="134">
        <v>2.2999999999999998</v>
      </c>
      <c r="G426" s="133">
        <v>400</v>
      </c>
      <c r="H426" s="133">
        <v>4</v>
      </c>
      <c r="I426" s="133">
        <v>901</v>
      </c>
      <c r="J426" s="133">
        <v>9.6</v>
      </c>
      <c r="K426" s="133">
        <v>0.63</v>
      </c>
      <c r="L426" s="133">
        <v>0.62</v>
      </c>
      <c r="M426" s="133"/>
      <c r="N426" s="133">
        <v>0.93</v>
      </c>
      <c r="O426" s="133">
        <v>6.23</v>
      </c>
      <c r="P426" s="133">
        <v>6.72</v>
      </c>
      <c r="Q426" s="133">
        <v>2.2799999999999998</v>
      </c>
      <c r="R426" s="133">
        <v>5.75</v>
      </c>
      <c r="S426" s="133">
        <v>20.72</v>
      </c>
      <c r="T426" s="133"/>
      <c r="U426" s="133"/>
      <c r="V426" s="133"/>
      <c r="W426" s="134"/>
      <c r="X426" s="133"/>
      <c r="Y426" s="2"/>
      <c r="Z426" s="2"/>
    </row>
    <row r="427" spans="1:26" ht="15.75" customHeight="1" thickTop="1" thickBot="1" x14ac:dyDescent="0.35">
      <c r="A427" s="131" t="s">
        <v>427</v>
      </c>
      <c r="B427" s="131">
        <v>426</v>
      </c>
      <c r="C427" s="136" t="s">
        <v>1122</v>
      </c>
      <c r="D427" s="136" t="s">
        <v>98</v>
      </c>
      <c r="E427" s="136">
        <v>0.09</v>
      </c>
      <c r="F427" s="136">
        <v>0</v>
      </c>
      <c r="G427" s="136">
        <v>0</v>
      </c>
      <c r="H427" s="136">
        <v>0</v>
      </c>
      <c r="I427" s="136">
        <v>766</v>
      </c>
      <c r="J427" s="136"/>
      <c r="K427" s="136">
        <v>0.17</v>
      </c>
      <c r="L427" s="136">
        <v>0.1</v>
      </c>
      <c r="M427" s="136"/>
      <c r="N427" s="136">
        <v>0</v>
      </c>
      <c r="O427" s="136">
        <v>-12.76</v>
      </c>
      <c r="P427" s="136">
        <v>-14.96</v>
      </c>
      <c r="Q427" s="136">
        <v>-259.77999999999997</v>
      </c>
      <c r="R427" s="136"/>
      <c r="S427" s="136">
        <v>99.77</v>
      </c>
      <c r="T427" s="136"/>
      <c r="U427" s="136"/>
      <c r="V427" s="136"/>
      <c r="W427" s="137"/>
      <c r="X427" s="136"/>
      <c r="Y427" s="2"/>
      <c r="Z427" s="2"/>
    </row>
    <row r="428" spans="1:26" ht="15.75" customHeight="1" thickTop="1" thickBot="1" x14ac:dyDescent="0.35">
      <c r="A428" s="130" t="s">
        <v>428</v>
      </c>
      <c r="B428" s="130">
        <v>427</v>
      </c>
      <c r="C428" s="133" t="s">
        <v>1123</v>
      </c>
      <c r="D428" s="133"/>
      <c r="E428" s="133">
        <v>2.04</v>
      </c>
      <c r="F428" s="140">
        <v>-2.86</v>
      </c>
      <c r="G428" s="135">
        <v>2402300</v>
      </c>
      <c r="H428" s="135">
        <v>4958</v>
      </c>
      <c r="I428" s="135">
        <v>1239</v>
      </c>
      <c r="J428" s="133">
        <v>20.36</v>
      </c>
      <c r="K428" s="133">
        <v>0.89</v>
      </c>
      <c r="L428" s="133">
        <v>1.74</v>
      </c>
      <c r="M428" s="133"/>
      <c r="N428" s="133">
        <v>0.1</v>
      </c>
      <c r="O428" s="133">
        <v>3.86</v>
      </c>
      <c r="P428" s="133">
        <v>4.38</v>
      </c>
      <c r="Q428" s="133">
        <v>2.1</v>
      </c>
      <c r="R428" s="133">
        <v>3.65</v>
      </c>
      <c r="S428" s="133">
        <v>42.84</v>
      </c>
      <c r="T428" s="133"/>
      <c r="U428" s="133"/>
      <c r="V428" s="133"/>
      <c r="W428" s="134"/>
      <c r="X428" s="133"/>
      <c r="Y428" s="2"/>
      <c r="Z428" s="2"/>
    </row>
    <row r="429" spans="1:26" ht="15.75" customHeight="1" thickTop="1" thickBot="1" x14ac:dyDescent="0.35">
      <c r="A429" s="131" t="s">
        <v>429</v>
      </c>
      <c r="B429" s="131">
        <v>428</v>
      </c>
      <c r="C429" s="136" t="s">
        <v>1122</v>
      </c>
      <c r="D429" s="136" t="s">
        <v>15</v>
      </c>
      <c r="E429" s="136">
        <v>1.36</v>
      </c>
      <c r="F429" s="136">
        <v>0</v>
      </c>
      <c r="G429" s="136">
        <v>0</v>
      </c>
      <c r="H429" s="136">
        <v>0</v>
      </c>
      <c r="I429" s="136">
        <v>680</v>
      </c>
      <c r="J429" s="136"/>
      <c r="K429" s="136">
        <v>6.18</v>
      </c>
      <c r="L429" s="136">
        <v>17.899999999999999</v>
      </c>
      <c r="M429" s="136"/>
      <c r="N429" s="136">
        <v>0</v>
      </c>
      <c r="O429" s="136">
        <v>-21.06</v>
      </c>
      <c r="P429" s="136">
        <v>-208.09</v>
      </c>
      <c r="Q429" s="136">
        <v>-89.69</v>
      </c>
      <c r="R429" s="136"/>
      <c r="S429" s="136">
        <v>30.5</v>
      </c>
      <c r="T429" s="136"/>
      <c r="U429" s="136"/>
      <c r="V429" s="136"/>
      <c r="W429" s="137"/>
      <c r="X429" s="136"/>
      <c r="Y429" s="2"/>
      <c r="Z429" s="2"/>
    </row>
    <row r="430" spans="1:26" ht="15.75" customHeight="1" thickTop="1" thickBot="1" x14ac:dyDescent="0.35">
      <c r="A430" s="130" t="s">
        <v>430</v>
      </c>
      <c r="B430" s="130">
        <v>429</v>
      </c>
      <c r="C430" s="133" t="s">
        <v>1122</v>
      </c>
      <c r="D430" s="133"/>
      <c r="E430" s="133">
        <v>0.74</v>
      </c>
      <c r="F430" s="140">
        <v>-5.13</v>
      </c>
      <c r="G430" s="135">
        <v>30900</v>
      </c>
      <c r="H430" s="133">
        <v>24</v>
      </c>
      <c r="I430" s="133">
        <v>312</v>
      </c>
      <c r="J430" s="133"/>
      <c r="K430" s="133">
        <v>0.4</v>
      </c>
      <c r="L430" s="133">
        <v>0.78</v>
      </c>
      <c r="M430" s="133">
        <v>0.02</v>
      </c>
      <c r="N430" s="133">
        <v>0</v>
      </c>
      <c r="O430" s="133">
        <v>0.41</v>
      </c>
      <c r="P430" s="133">
        <v>-0.37</v>
      </c>
      <c r="Q430" s="133">
        <v>0.31</v>
      </c>
      <c r="R430" s="133">
        <v>2.4300000000000002</v>
      </c>
      <c r="S430" s="133">
        <v>32.78</v>
      </c>
      <c r="T430" s="133"/>
      <c r="U430" s="133"/>
      <c r="V430" s="133"/>
      <c r="W430" s="134"/>
      <c r="X430" s="133"/>
      <c r="Y430" s="2"/>
      <c r="Z430" s="2"/>
    </row>
    <row r="431" spans="1:26" ht="15.75" customHeight="1" thickTop="1" thickBot="1" x14ac:dyDescent="0.35">
      <c r="A431" s="131" t="s">
        <v>431</v>
      </c>
      <c r="B431" s="131">
        <v>430</v>
      </c>
      <c r="C431" s="136" t="s">
        <v>1123</v>
      </c>
      <c r="D431" s="136"/>
      <c r="E431" s="136">
        <v>2.06</v>
      </c>
      <c r="F431" s="136">
        <v>0</v>
      </c>
      <c r="G431" s="138">
        <v>9500</v>
      </c>
      <c r="H431" s="136">
        <v>19</v>
      </c>
      <c r="I431" s="136">
        <v>618</v>
      </c>
      <c r="J431" s="136">
        <v>6.88</v>
      </c>
      <c r="K431" s="136">
        <v>0.64</v>
      </c>
      <c r="L431" s="136">
        <v>0.5</v>
      </c>
      <c r="M431" s="136"/>
      <c r="N431" s="136">
        <v>0.3</v>
      </c>
      <c r="O431" s="136">
        <v>8.39</v>
      </c>
      <c r="P431" s="136">
        <v>9.4499999999999993</v>
      </c>
      <c r="Q431" s="136">
        <v>2.33</v>
      </c>
      <c r="R431" s="136">
        <v>9.7100000000000009</v>
      </c>
      <c r="S431" s="136">
        <v>39.64</v>
      </c>
      <c r="T431" s="136"/>
      <c r="U431" s="136"/>
      <c r="V431" s="136"/>
      <c r="W431" s="137"/>
      <c r="X431" s="136"/>
      <c r="Y431" s="2"/>
      <c r="Z431" s="2"/>
    </row>
    <row r="432" spans="1:26" ht="15.75" customHeight="1" thickTop="1" thickBot="1" x14ac:dyDescent="0.35">
      <c r="A432" s="130" t="s">
        <v>433</v>
      </c>
      <c r="B432" s="130">
        <v>431</v>
      </c>
      <c r="C432" s="133" t="s">
        <v>1122</v>
      </c>
      <c r="D432" s="133" t="s">
        <v>432</v>
      </c>
      <c r="E432" s="133">
        <v>0.37</v>
      </c>
      <c r="F432" s="140">
        <v>-2.63</v>
      </c>
      <c r="G432" s="135">
        <v>18900</v>
      </c>
      <c r="H432" s="133">
        <v>7</v>
      </c>
      <c r="I432" s="133">
        <v>255</v>
      </c>
      <c r="J432" s="133"/>
      <c r="K432" s="133">
        <v>0.73</v>
      </c>
      <c r="L432" s="133">
        <v>5.66</v>
      </c>
      <c r="M432" s="133"/>
      <c r="N432" s="133">
        <v>0</v>
      </c>
      <c r="O432" s="133">
        <v>-50.06</v>
      </c>
      <c r="P432" s="133">
        <v>-272.26</v>
      </c>
      <c r="Q432" s="133">
        <v>-6.08</v>
      </c>
      <c r="R432" s="133"/>
      <c r="S432" s="133">
        <v>69.489999999999995</v>
      </c>
      <c r="T432" s="133"/>
      <c r="U432" s="133"/>
      <c r="V432" s="133"/>
      <c r="W432" s="134"/>
      <c r="X432" s="133"/>
      <c r="Y432" s="2"/>
      <c r="Z432" s="2"/>
    </row>
    <row r="433" spans="1:26" ht="15.75" customHeight="1" thickTop="1" thickBot="1" x14ac:dyDescent="0.35">
      <c r="A433" s="131" t="s">
        <v>434</v>
      </c>
      <c r="B433" s="131">
        <v>432</v>
      </c>
      <c r="C433" s="136" t="s">
        <v>1122</v>
      </c>
      <c r="D433" s="136"/>
      <c r="E433" s="136">
        <v>0.36</v>
      </c>
      <c r="F433" s="136">
        <v>0</v>
      </c>
      <c r="G433" s="138">
        <v>650800</v>
      </c>
      <c r="H433" s="136">
        <v>233</v>
      </c>
      <c r="I433" s="136">
        <v>310</v>
      </c>
      <c r="J433" s="136"/>
      <c r="K433" s="136">
        <v>1.06</v>
      </c>
      <c r="L433" s="136">
        <v>1.1200000000000001</v>
      </c>
      <c r="M433" s="136"/>
      <c r="N433" s="136">
        <v>0</v>
      </c>
      <c r="O433" s="136">
        <v>-3.66</v>
      </c>
      <c r="P433" s="136">
        <v>-7.39</v>
      </c>
      <c r="Q433" s="136">
        <v>-10.039999999999999</v>
      </c>
      <c r="R433" s="136"/>
      <c r="S433" s="136">
        <v>57.55</v>
      </c>
      <c r="T433" s="136"/>
      <c r="U433" s="136"/>
      <c r="V433" s="136"/>
      <c r="W433" s="137"/>
      <c r="X433" s="136"/>
      <c r="Y433" s="2"/>
      <c r="Z433" s="2"/>
    </row>
    <row r="434" spans="1:26" ht="15.75" customHeight="1" thickTop="1" thickBot="1" x14ac:dyDescent="0.35">
      <c r="A434" s="130" t="s">
        <v>435</v>
      </c>
      <c r="B434" s="130">
        <v>433</v>
      </c>
      <c r="C434" s="133" t="s">
        <v>1123</v>
      </c>
      <c r="D434" s="133"/>
      <c r="E434" s="133">
        <v>7.2</v>
      </c>
      <c r="F434" s="140">
        <v>-1.37</v>
      </c>
      <c r="G434" s="135">
        <v>673700</v>
      </c>
      <c r="H434" s="135">
        <v>4848</v>
      </c>
      <c r="I434" s="135">
        <v>5661</v>
      </c>
      <c r="J434" s="133">
        <v>26.23</v>
      </c>
      <c r="K434" s="133">
        <v>1.39</v>
      </c>
      <c r="L434" s="133">
        <v>0.14000000000000001</v>
      </c>
      <c r="M434" s="133"/>
      <c r="N434" s="133">
        <v>0.27</v>
      </c>
      <c r="O434" s="133">
        <v>5.56</v>
      </c>
      <c r="P434" s="133">
        <v>5.38</v>
      </c>
      <c r="Q434" s="133">
        <v>4.09</v>
      </c>
      <c r="R434" s="133">
        <v>1.94</v>
      </c>
      <c r="S434" s="133">
        <v>58.66</v>
      </c>
      <c r="T434" s="133"/>
      <c r="U434" s="133"/>
      <c r="V434" s="133"/>
      <c r="W434" s="134"/>
      <c r="X434" s="133"/>
      <c r="Y434" s="2"/>
      <c r="Z434" s="2"/>
    </row>
    <row r="435" spans="1:26" ht="15.75" customHeight="1" thickTop="1" thickBot="1" x14ac:dyDescent="0.35">
      <c r="A435" s="131" t="s">
        <v>436</v>
      </c>
      <c r="B435" s="131">
        <v>434</v>
      </c>
      <c r="C435" s="136" t="s">
        <v>1122</v>
      </c>
      <c r="D435" s="136"/>
      <c r="E435" s="136">
        <v>7.4</v>
      </c>
      <c r="F435" s="136">
        <v>0</v>
      </c>
      <c r="G435" s="136">
        <v>0</v>
      </c>
      <c r="H435" s="136">
        <v>0</v>
      </c>
      <c r="I435" s="136">
        <v>447</v>
      </c>
      <c r="J435" s="136">
        <v>14.84</v>
      </c>
      <c r="K435" s="136">
        <v>0.53</v>
      </c>
      <c r="L435" s="136">
        <v>0.35</v>
      </c>
      <c r="M435" s="136">
        <v>0.6</v>
      </c>
      <c r="N435" s="136">
        <v>0.5</v>
      </c>
      <c r="O435" s="136">
        <v>3.06</v>
      </c>
      <c r="P435" s="136">
        <v>3.48</v>
      </c>
      <c r="Q435" s="136">
        <v>-2.56</v>
      </c>
      <c r="R435" s="136">
        <v>8.16</v>
      </c>
      <c r="S435" s="136">
        <v>58.38</v>
      </c>
      <c r="T435" s="136"/>
      <c r="U435" s="136">
        <v>246</v>
      </c>
      <c r="V435" s="136">
        <v>249</v>
      </c>
      <c r="W435" s="139">
        <v>-1.28</v>
      </c>
      <c r="X435" s="136"/>
      <c r="Y435" s="2"/>
      <c r="Z435" s="2"/>
    </row>
    <row r="436" spans="1:26" ht="15.75" customHeight="1" thickTop="1" thickBot="1" x14ac:dyDescent="0.35">
      <c r="A436" s="130" t="s">
        <v>437</v>
      </c>
      <c r="B436" s="130">
        <v>435</v>
      </c>
      <c r="C436" s="133" t="s">
        <v>1122</v>
      </c>
      <c r="D436" s="133"/>
      <c r="E436" s="133">
        <v>6.3</v>
      </c>
      <c r="F436" s="133">
        <v>0</v>
      </c>
      <c r="G436" s="135">
        <v>93200</v>
      </c>
      <c r="H436" s="133">
        <v>581</v>
      </c>
      <c r="I436" s="135">
        <v>1945</v>
      </c>
      <c r="J436" s="133">
        <v>9.92</v>
      </c>
      <c r="K436" s="133">
        <v>0.91</v>
      </c>
      <c r="L436" s="133">
        <v>1.85</v>
      </c>
      <c r="M436" s="133">
        <v>0.6</v>
      </c>
      <c r="N436" s="133">
        <v>0.63</v>
      </c>
      <c r="O436" s="133">
        <v>4.57</v>
      </c>
      <c r="P436" s="133">
        <v>9.07</v>
      </c>
      <c r="Q436" s="133">
        <v>3.55</v>
      </c>
      <c r="R436" s="133">
        <v>12.7</v>
      </c>
      <c r="S436" s="133">
        <v>68.52</v>
      </c>
      <c r="T436" s="133"/>
      <c r="U436" s="133"/>
      <c r="V436" s="133"/>
      <c r="W436" s="134"/>
      <c r="X436" s="133"/>
      <c r="Y436" s="2"/>
      <c r="Z436" s="2"/>
    </row>
    <row r="437" spans="1:26" ht="15.75" customHeight="1" thickTop="1" thickBot="1" x14ac:dyDescent="0.35">
      <c r="A437" s="131" t="s">
        <v>438</v>
      </c>
      <c r="B437" s="131">
        <v>436</v>
      </c>
      <c r="C437" s="136" t="s">
        <v>1123</v>
      </c>
      <c r="D437" s="136"/>
      <c r="E437" s="136">
        <v>0.89</v>
      </c>
      <c r="F437" s="137">
        <v>3.49</v>
      </c>
      <c r="G437" s="138">
        <v>11500</v>
      </c>
      <c r="H437" s="136">
        <v>10</v>
      </c>
      <c r="I437" s="136">
        <v>299</v>
      </c>
      <c r="J437" s="136"/>
      <c r="K437" s="136">
        <v>0.68</v>
      </c>
      <c r="L437" s="136">
        <v>0.23</v>
      </c>
      <c r="M437" s="136"/>
      <c r="N437" s="136">
        <v>0</v>
      </c>
      <c r="O437" s="136">
        <v>-3.8</v>
      </c>
      <c r="P437" s="136">
        <v>-5.0999999999999996</v>
      </c>
      <c r="Q437" s="136">
        <v>-31.41</v>
      </c>
      <c r="R437" s="136"/>
      <c r="S437" s="136">
        <v>57.05</v>
      </c>
      <c r="T437" s="136"/>
      <c r="U437" s="136"/>
      <c r="V437" s="136"/>
      <c r="W437" s="137"/>
      <c r="X437" s="136"/>
      <c r="Y437" s="2"/>
      <c r="Z437" s="2"/>
    </row>
    <row r="438" spans="1:26" ht="15.75" customHeight="1" thickTop="1" thickBot="1" x14ac:dyDescent="0.35">
      <c r="A438" s="130" t="s">
        <v>439</v>
      </c>
      <c r="B438" s="130">
        <v>437</v>
      </c>
      <c r="C438" s="133" t="s">
        <v>1122</v>
      </c>
      <c r="D438" s="133"/>
      <c r="E438" s="133">
        <v>11</v>
      </c>
      <c r="F438" s="133">
        <v>0</v>
      </c>
      <c r="G438" s="133">
        <v>0</v>
      </c>
      <c r="H438" s="133">
        <v>0</v>
      </c>
      <c r="I438" s="135">
        <v>6600</v>
      </c>
      <c r="J438" s="133">
        <v>16.059999999999999</v>
      </c>
      <c r="K438" s="133">
        <v>1.08</v>
      </c>
      <c r="L438" s="133">
        <v>0.33</v>
      </c>
      <c r="M438" s="133"/>
      <c r="N438" s="133">
        <v>0.68</v>
      </c>
      <c r="O438" s="133">
        <v>4.13</v>
      </c>
      <c r="P438" s="133">
        <v>5.33</v>
      </c>
      <c r="Q438" s="133">
        <v>18.670000000000002</v>
      </c>
      <c r="R438" s="133">
        <v>6.02</v>
      </c>
      <c r="S438" s="133">
        <v>5.74</v>
      </c>
      <c r="T438" s="133"/>
      <c r="U438" s="133">
        <v>268</v>
      </c>
      <c r="V438" s="133">
        <v>264</v>
      </c>
      <c r="W438" s="142">
        <v>3.16</v>
      </c>
      <c r="X438" s="133"/>
      <c r="Y438" s="2"/>
      <c r="Z438" s="2"/>
    </row>
    <row r="439" spans="1:26" ht="15.75" customHeight="1" thickTop="1" thickBot="1" x14ac:dyDescent="0.35">
      <c r="A439" s="131" t="s">
        <v>440</v>
      </c>
      <c r="B439" s="131">
        <v>438</v>
      </c>
      <c r="C439" s="136" t="s">
        <v>1122</v>
      </c>
      <c r="D439" s="136"/>
      <c r="E439" s="136">
        <v>0.49</v>
      </c>
      <c r="F439" s="139">
        <v>-3.92</v>
      </c>
      <c r="G439" s="138">
        <v>14530700</v>
      </c>
      <c r="H439" s="138">
        <v>7230</v>
      </c>
      <c r="I439" s="138">
        <v>8339</v>
      </c>
      <c r="J439" s="136">
        <v>17.71</v>
      </c>
      <c r="K439" s="136">
        <v>3.27</v>
      </c>
      <c r="L439" s="136">
        <v>1.1200000000000001</v>
      </c>
      <c r="M439" s="136"/>
      <c r="N439" s="136">
        <v>0.03</v>
      </c>
      <c r="O439" s="136">
        <v>17.73</v>
      </c>
      <c r="P439" s="136">
        <v>35.93</v>
      </c>
      <c r="Q439" s="136">
        <v>47.1</v>
      </c>
      <c r="R439" s="136"/>
      <c r="S439" s="136">
        <v>15.29</v>
      </c>
      <c r="T439" s="136"/>
      <c r="U439" s="136"/>
      <c r="V439" s="136"/>
      <c r="W439" s="137"/>
      <c r="X439" s="136"/>
      <c r="Y439" s="2"/>
      <c r="Z439" s="2"/>
    </row>
    <row r="440" spans="1:26" ht="15.75" customHeight="1" thickTop="1" thickBot="1" x14ac:dyDescent="0.35">
      <c r="A440" s="130" t="s">
        <v>441</v>
      </c>
      <c r="B440" s="130">
        <v>439</v>
      </c>
      <c r="C440" s="133" t="s">
        <v>1123</v>
      </c>
      <c r="D440" s="133"/>
      <c r="E440" s="133">
        <v>1.64</v>
      </c>
      <c r="F440" s="134">
        <v>0.61</v>
      </c>
      <c r="G440" s="135">
        <v>59500</v>
      </c>
      <c r="H440" s="133">
        <v>97</v>
      </c>
      <c r="I440" s="135">
        <v>2001</v>
      </c>
      <c r="J440" s="133">
        <v>10.9</v>
      </c>
      <c r="K440" s="133">
        <v>0.45</v>
      </c>
      <c r="L440" s="133">
        <v>1.2</v>
      </c>
      <c r="M440" s="133">
        <v>0.03</v>
      </c>
      <c r="N440" s="133">
        <v>0.15</v>
      </c>
      <c r="O440" s="133">
        <v>3.09</v>
      </c>
      <c r="P440" s="133">
        <v>4.2</v>
      </c>
      <c r="Q440" s="133">
        <v>10.31</v>
      </c>
      <c r="R440" s="133">
        <v>1.83</v>
      </c>
      <c r="S440" s="133">
        <v>46.6</v>
      </c>
      <c r="T440" s="133"/>
      <c r="U440" s="133"/>
      <c r="V440" s="133"/>
      <c r="W440" s="134"/>
      <c r="X440" s="133"/>
      <c r="Y440" s="2"/>
      <c r="Z440" s="2"/>
    </row>
    <row r="441" spans="1:26" ht="15.75" customHeight="1" thickTop="1" thickBot="1" x14ac:dyDescent="0.35">
      <c r="A441" s="131" t="s">
        <v>442</v>
      </c>
      <c r="B441" s="131">
        <v>440</v>
      </c>
      <c r="C441" s="136" t="s">
        <v>1122</v>
      </c>
      <c r="D441" s="136"/>
      <c r="E441" s="136">
        <v>2.62</v>
      </c>
      <c r="F441" s="139">
        <v>-2.2400000000000002</v>
      </c>
      <c r="G441" s="138">
        <v>385700</v>
      </c>
      <c r="H441" s="138">
        <v>1012</v>
      </c>
      <c r="I441" s="138">
        <v>9071</v>
      </c>
      <c r="J441" s="136"/>
      <c r="K441" s="136">
        <v>1.06</v>
      </c>
      <c r="L441" s="136">
        <v>0.67</v>
      </c>
      <c r="M441" s="136"/>
      <c r="N441" s="136">
        <v>0</v>
      </c>
      <c r="O441" s="136">
        <v>-1.02</v>
      </c>
      <c r="P441" s="136">
        <v>-3.57</v>
      </c>
      <c r="Q441" s="136">
        <v>-22.76</v>
      </c>
      <c r="R441" s="136"/>
      <c r="S441" s="136">
        <v>11.7</v>
      </c>
      <c r="T441" s="136"/>
      <c r="U441" s="136"/>
      <c r="V441" s="136"/>
      <c r="W441" s="137"/>
      <c r="X441" s="136"/>
      <c r="Y441" s="2"/>
      <c r="Z441" s="2"/>
    </row>
    <row r="442" spans="1:26" ht="15.75" customHeight="1" thickTop="1" thickBot="1" x14ac:dyDescent="0.35">
      <c r="A442" s="130" t="s">
        <v>443</v>
      </c>
      <c r="B442" s="130">
        <v>441</v>
      </c>
      <c r="C442" s="133" t="s">
        <v>1123</v>
      </c>
      <c r="D442" s="133"/>
      <c r="E442" s="133">
        <v>8.4499999999999993</v>
      </c>
      <c r="F442" s="140">
        <v>-1.74</v>
      </c>
      <c r="G442" s="135">
        <v>18512700</v>
      </c>
      <c r="H442" s="135">
        <v>157262</v>
      </c>
      <c r="I442" s="135">
        <v>21125</v>
      </c>
      <c r="J442" s="133">
        <v>16.29</v>
      </c>
      <c r="K442" s="133">
        <v>2.74</v>
      </c>
      <c r="L442" s="133">
        <v>0.76</v>
      </c>
      <c r="M442" s="133">
        <v>0.14000000000000001</v>
      </c>
      <c r="N442" s="133">
        <v>0.49</v>
      </c>
      <c r="O442" s="133">
        <v>13.54</v>
      </c>
      <c r="P442" s="133">
        <v>17.559999999999999</v>
      </c>
      <c r="Q442" s="133">
        <v>22.94</v>
      </c>
      <c r="R442" s="133">
        <v>2.37</v>
      </c>
      <c r="S442" s="133">
        <v>29.39</v>
      </c>
      <c r="T442" s="133"/>
      <c r="U442" s="133"/>
      <c r="V442" s="133"/>
      <c r="W442" s="134"/>
      <c r="X442" s="133"/>
      <c r="Y442" s="2"/>
      <c r="Z442" s="2"/>
    </row>
    <row r="443" spans="1:26" ht="15.75" customHeight="1" thickTop="1" thickBot="1" x14ac:dyDescent="0.35">
      <c r="A443" s="131" t="s">
        <v>444</v>
      </c>
      <c r="B443" s="131">
        <v>442</v>
      </c>
      <c r="C443" s="136" t="s">
        <v>1122</v>
      </c>
      <c r="D443" s="136" t="s">
        <v>4</v>
      </c>
      <c r="E443" s="136">
        <v>0.35</v>
      </c>
      <c r="F443" s="136">
        <v>0</v>
      </c>
      <c r="G443" s="136">
        <v>0</v>
      </c>
      <c r="H443" s="136">
        <v>0</v>
      </c>
      <c r="I443" s="136">
        <v>709</v>
      </c>
      <c r="J443" s="136"/>
      <c r="K443" s="136">
        <v>2.06</v>
      </c>
      <c r="L443" s="136">
        <v>0.38</v>
      </c>
      <c r="M443" s="136"/>
      <c r="N443" s="136">
        <v>0</v>
      </c>
      <c r="O443" s="136">
        <v>16.61</v>
      </c>
      <c r="P443" s="136">
        <v>22.38</v>
      </c>
      <c r="Q443" s="136">
        <v>-3.76</v>
      </c>
      <c r="R443" s="136"/>
      <c r="S443" s="136">
        <v>64.790000000000006</v>
      </c>
      <c r="T443" s="136"/>
      <c r="U443" s="136"/>
      <c r="V443" s="136"/>
      <c r="W443" s="137"/>
      <c r="X443" s="136"/>
      <c r="Y443" s="2"/>
      <c r="Z443" s="2"/>
    </row>
    <row r="444" spans="1:26" ht="15.75" customHeight="1" thickTop="1" thickBot="1" x14ac:dyDescent="0.35">
      <c r="A444" s="130" t="s">
        <v>445</v>
      </c>
      <c r="B444" s="130">
        <v>443</v>
      </c>
      <c r="C444" s="133" t="s">
        <v>1123</v>
      </c>
      <c r="D444" s="133"/>
      <c r="E444" s="133">
        <v>1.02</v>
      </c>
      <c r="F444" s="134">
        <v>6.25</v>
      </c>
      <c r="G444" s="135">
        <v>58400</v>
      </c>
      <c r="H444" s="133">
        <v>60</v>
      </c>
      <c r="I444" s="133">
        <v>654</v>
      </c>
      <c r="J444" s="133"/>
      <c r="K444" s="133">
        <v>0.95</v>
      </c>
      <c r="L444" s="133">
        <v>1.65</v>
      </c>
      <c r="M444" s="133"/>
      <c r="N444" s="133">
        <v>0</v>
      </c>
      <c r="O444" s="133">
        <v>-2.25</v>
      </c>
      <c r="P444" s="133">
        <v>-5.59</v>
      </c>
      <c r="Q444" s="133">
        <v>-311.91000000000003</v>
      </c>
      <c r="R444" s="133"/>
      <c r="S444" s="133">
        <v>19.84</v>
      </c>
      <c r="T444" s="133"/>
      <c r="U444" s="133"/>
      <c r="V444" s="133"/>
      <c r="W444" s="134"/>
      <c r="X444" s="133"/>
      <c r="Y444" s="2"/>
      <c r="Z444" s="2"/>
    </row>
    <row r="445" spans="1:26" ht="15.75" customHeight="1" thickTop="1" thickBot="1" x14ac:dyDescent="0.35">
      <c r="A445" s="131" t="s">
        <v>446</v>
      </c>
      <c r="B445" s="131">
        <v>444</v>
      </c>
      <c r="C445" s="136" t="s">
        <v>1122</v>
      </c>
      <c r="D445" s="136"/>
      <c r="E445" s="136">
        <v>10.4</v>
      </c>
      <c r="F445" s="136">
        <v>0</v>
      </c>
      <c r="G445" s="138">
        <v>605300</v>
      </c>
      <c r="H445" s="138">
        <v>6270</v>
      </c>
      <c r="I445" s="138">
        <v>22760</v>
      </c>
      <c r="J445" s="136">
        <v>5.58</v>
      </c>
      <c r="K445" s="136">
        <v>0.54</v>
      </c>
      <c r="L445" s="136">
        <v>1</v>
      </c>
      <c r="M445" s="136">
        <v>0.31</v>
      </c>
      <c r="N445" s="136">
        <v>1.86</v>
      </c>
      <c r="O445" s="136">
        <v>6.8</v>
      </c>
      <c r="P445" s="136">
        <v>9.7200000000000006</v>
      </c>
      <c r="Q445" s="136">
        <v>9.99</v>
      </c>
      <c r="R445" s="136">
        <v>14.9</v>
      </c>
      <c r="S445" s="136">
        <v>28.26</v>
      </c>
      <c r="T445" s="136"/>
      <c r="U445" s="136"/>
      <c r="V445" s="136"/>
      <c r="W445" s="137"/>
      <c r="X445" s="136"/>
      <c r="Y445" s="2"/>
      <c r="Z445" s="2"/>
    </row>
    <row r="446" spans="1:26" ht="15.75" customHeight="1" thickTop="1" thickBot="1" x14ac:dyDescent="0.35">
      <c r="A446" s="130" t="s">
        <v>447</v>
      </c>
      <c r="B446" s="130">
        <v>445</v>
      </c>
      <c r="C446" s="133" t="s">
        <v>1122</v>
      </c>
      <c r="D446" s="133"/>
      <c r="E446" s="133">
        <v>5.4</v>
      </c>
      <c r="F446" s="134">
        <v>3.85</v>
      </c>
      <c r="G446" s="135">
        <v>14457100</v>
      </c>
      <c r="H446" s="135">
        <v>76901</v>
      </c>
      <c r="I446" s="135">
        <v>8420</v>
      </c>
      <c r="J446" s="133"/>
      <c r="K446" s="133">
        <v>0.77</v>
      </c>
      <c r="L446" s="133">
        <v>1.26</v>
      </c>
      <c r="M446" s="133"/>
      <c r="N446" s="133">
        <v>0</v>
      </c>
      <c r="O446" s="133">
        <v>-2.58</v>
      </c>
      <c r="P446" s="133">
        <v>-11.75</v>
      </c>
      <c r="Q446" s="133">
        <v>-73.56</v>
      </c>
      <c r="R446" s="133"/>
      <c r="S446" s="133">
        <v>46.81</v>
      </c>
      <c r="T446" s="133"/>
      <c r="U446" s="133"/>
      <c r="V446" s="133"/>
      <c r="W446" s="134"/>
      <c r="X446" s="133"/>
      <c r="Y446" s="2"/>
      <c r="Z446" s="2"/>
    </row>
    <row r="447" spans="1:26" ht="15.75" customHeight="1" thickTop="1" thickBot="1" x14ac:dyDescent="0.35">
      <c r="A447" s="131" t="s">
        <v>448</v>
      </c>
      <c r="B447" s="131">
        <v>446</v>
      </c>
      <c r="C447" s="136" t="s">
        <v>1122</v>
      </c>
      <c r="D447" s="136"/>
      <c r="E447" s="136">
        <v>1.76</v>
      </c>
      <c r="F447" s="139">
        <v>-2.2200000000000002</v>
      </c>
      <c r="G447" s="138">
        <v>8819600</v>
      </c>
      <c r="H447" s="138">
        <v>15633</v>
      </c>
      <c r="I447" s="138">
        <v>4175</v>
      </c>
      <c r="J447" s="136">
        <v>2.08</v>
      </c>
      <c r="K447" s="136">
        <v>0.73</v>
      </c>
      <c r="L447" s="136">
        <v>0.61</v>
      </c>
      <c r="M447" s="136">
        <v>0.01</v>
      </c>
      <c r="N447" s="136">
        <v>0.84</v>
      </c>
      <c r="O447" s="136">
        <v>27.95</v>
      </c>
      <c r="P447" s="136">
        <v>45.35</v>
      </c>
      <c r="Q447" s="136">
        <v>-95.9</v>
      </c>
      <c r="R447" s="136">
        <v>2.84</v>
      </c>
      <c r="S447" s="136">
        <v>55.56</v>
      </c>
      <c r="T447" s="136"/>
      <c r="U447" s="136"/>
      <c r="V447" s="136"/>
      <c r="W447" s="137"/>
      <c r="X447" s="136"/>
      <c r="Y447" s="2"/>
      <c r="Z447" s="2"/>
    </row>
    <row r="448" spans="1:26" ht="15.75" customHeight="1" thickTop="1" thickBot="1" x14ac:dyDescent="0.35">
      <c r="A448" s="130" t="s">
        <v>449</v>
      </c>
      <c r="B448" s="130">
        <v>447</v>
      </c>
      <c r="C448" s="133" t="s">
        <v>1122</v>
      </c>
      <c r="D448" s="133"/>
      <c r="E448" s="133">
        <v>5.25</v>
      </c>
      <c r="F448" s="140">
        <v>-1.87</v>
      </c>
      <c r="G448" s="135">
        <v>166600</v>
      </c>
      <c r="H448" s="133">
        <v>877</v>
      </c>
      <c r="I448" s="135">
        <v>1490</v>
      </c>
      <c r="J448" s="133">
        <v>9.0500000000000007</v>
      </c>
      <c r="K448" s="133">
        <v>2.37</v>
      </c>
      <c r="L448" s="133">
        <v>1.99</v>
      </c>
      <c r="M448" s="133">
        <v>0.1</v>
      </c>
      <c r="N448" s="133">
        <v>0.56000000000000005</v>
      </c>
      <c r="O448" s="133">
        <v>11.51</v>
      </c>
      <c r="P448" s="133">
        <v>25.6</v>
      </c>
      <c r="Q448" s="133">
        <v>4.62</v>
      </c>
      <c r="R448" s="133">
        <v>9.9</v>
      </c>
      <c r="S448" s="133">
        <v>41.74</v>
      </c>
      <c r="T448" s="133"/>
      <c r="U448" s="133"/>
      <c r="V448" s="133"/>
      <c r="W448" s="134"/>
      <c r="X448" s="133"/>
      <c r="Y448" s="2"/>
      <c r="Z448" s="2"/>
    </row>
    <row r="449" spans="1:26" ht="15.75" customHeight="1" thickTop="1" thickBot="1" x14ac:dyDescent="0.35">
      <c r="A449" s="131" t="s">
        <v>450</v>
      </c>
      <c r="B449" s="131">
        <v>448</v>
      </c>
      <c r="C449" s="136" t="s">
        <v>1122</v>
      </c>
      <c r="D449" s="136"/>
      <c r="E449" s="136">
        <v>18.8</v>
      </c>
      <c r="F449" s="139">
        <v>-2.08</v>
      </c>
      <c r="G449" s="138">
        <v>10596200</v>
      </c>
      <c r="H449" s="138">
        <v>200487</v>
      </c>
      <c r="I449" s="138">
        <v>31396</v>
      </c>
      <c r="J449" s="136">
        <v>23.04</v>
      </c>
      <c r="K449" s="136">
        <v>4.34</v>
      </c>
      <c r="L449" s="136">
        <v>4.76</v>
      </c>
      <c r="M449" s="136">
        <v>0.2</v>
      </c>
      <c r="N449" s="136">
        <v>0.79</v>
      </c>
      <c r="O449" s="136">
        <v>7.53</v>
      </c>
      <c r="P449" s="136">
        <v>20.27</v>
      </c>
      <c r="Q449" s="136">
        <v>1.38</v>
      </c>
      <c r="R449" s="136">
        <v>2.13</v>
      </c>
      <c r="S449" s="136">
        <v>51.94</v>
      </c>
      <c r="T449" s="136"/>
      <c r="U449" s="136"/>
      <c r="V449" s="136"/>
      <c r="W449" s="137"/>
      <c r="X449" s="136"/>
      <c r="Y449" s="2"/>
      <c r="Z449" s="2"/>
    </row>
    <row r="450" spans="1:26" ht="15.75" customHeight="1" thickTop="1" thickBot="1" x14ac:dyDescent="0.35">
      <c r="A450" s="130" t="s">
        <v>451</v>
      </c>
      <c r="B450" s="130">
        <v>449</v>
      </c>
      <c r="C450" s="133" t="s">
        <v>1123</v>
      </c>
      <c r="D450" s="133"/>
      <c r="E450" s="133">
        <v>24</v>
      </c>
      <c r="F450" s="133">
        <v>0</v>
      </c>
      <c r="G450" s="135">
        <v>2727800</v>
      </c>
      <c r="H450" s="135">
        <v>65130</v>
      </c>
      <c r="I450" s="135">
        <v>21600</v>
      </c>
      <c r="J450" s="133">
        <v>9.09</v>
      </c>
      <c r="K450" s="133">
        <v>1.58</v>
      </c>
      <c r="L450" s="133">
        <v>0.28999999999999998</v>
      </c>
      <c r="M450" s="133">
        <v>0.28999999999999998</v>
      </c>
      <c r="N450" s="133">
        <v>2.65</v>
      </c>
      <c r="O450" s="133">
        <v>16.149999999999999</v>
      </c>
      <c r="P450" s="133">
        <v>18.59</v>
      </c>
      <c r="Q450" s="133">
        <v>29.24</v>
      </c>
      <c r="R450" s="133">
        <v>2.71</v>
      </c>
      <c r="S450" s="133">
        <v>48.96</v>
      </c>
      <c r="T450" s="133"/>
      <c r="U450" s="133"/>
      <c r="V450" s="133"/>
      <c r="W450" s="134"/>
      <c r="X450" s="133"/>
      <c r="Y450" s="2"/>
      <c r="Z450" s="2"/>
    </row>
    <row r="451" spans="1:26" ht="15.75" customHeight="1" thickTop="1" thickBot="1" x14ac:dyDescent="0.35">
      <c r="A451" s="131" t="s">
        <v>452</v>
      </c>
      <c r="B451" s="131">
        <v>450</v>
      </c>
      <c r="C451" s="136" t="s">
        <v>1122</v>
      </c>
      <c r="D451" s="136"/>
      <c r="E451" s="136">
        <v>33</v>
      </c>
      <c r="F451" s="139">
        <v>-0.75</v>
      </c>
      <c r="G451" s="138">
        <v>61294100</v>
      </c>
      <c r="H451" s="138">
        <v>2028665</v>
      </c>
      <c r="I451" s="138">
        <v>942579</v>
      </c>
      <c r="J451" s="136">
        <v>19.559999999999999</v>
      </c>
      <c r="K451" s="136">
        <v>1.0900000000000001</v>
      </c>
      <c r="L451" s="136">
        <v>1.37</v>
      </c>
      <c r="M451" s="136">
        <v>0.18</v>
      </c>
      <c r="N451" s="136">
        <v>1.69</v>
      </c>
      <c r="O451" s="136">
        <v>4.22</v>
      </c>
      <c r="P451" s="136">
        <v>5.55</v>
      </c>
      <c r="Q451" s="136">
        <v>1.25</v>
      </c>
      <c r="R451" s="136">
        <v>6.06</v>
      </c>
      <c r="S451" s="136">
        <v>48.88</v>
      </c>
      <c r="T451" s="136"/>
      <c r="U451" s="136"/>
      <c r="V451" s="136"/>
      <c r="W451" s="137"/>
      <c r="X451" s="136"/>
      <c r="Y451" s="2"/>
      <c r="Z451" s="2"/>
    </row>
    <row r="452" spans="1:26" ht="15.75" customHeight="1" thickTop="1" thickBot="1" x14ac:dyDescent="0.35">
      <c r="A452" s="130" t="s">
        <v>453</v>
      </c>
      <c r="B452" s="130">
        <v>451</v>
      </c>
      <c r="C452" s="133" t="s">
        <v>1122</v>
      </c>
      <c r="D452" s="133"/>
      <c r="E452" s="133">
        <v>80.5</v>
      </c>
      <c r="F452" s="140">
        <v>-0.31</v>
      </c>
      <c r="G452" s="135">
        <v>11334200</v>
      </c>
      <c r="H452" s="135">
        <v>920371</v>
      </c>
      <c r="I452" s="135">
        <v>319584</v>
      </c>
      <c r="J452" s="133">
        <v>8.98</v>
      </c>
      <c r="K452" s="133">
        <v>0.88</v>
      </c>
      <c r="L452" s="133">
        <v>0.86</v>
      </c>
      <c r="M452" s="133">
        <v>1.5</v>
      </c>
      <c r="N452" s="133">
        <v>8.9600000000000009</v>
      </c>
      <c r="O452" s="133">
        <v>10.71</v>
      </c>
      <c r="P452" s="133">
        <v>9.7899999999999991</v>
      </c>
      <c r="Q452" s="133">
        <v>14.71</v>
      </c>
      <c r="R452" s="133">
        <v>7.45</v>
      </c>
      <c r="S452" s="133">
        <v>35.19</v>
      </c>
      <c r="T452" s="133"/>
      <c r="U452" s="133"/>
      <c r="V452" s="133"/>
      <c r="W452" s="134"/>
      <c r="X452" s="133"/>
      <c r="Y452" s="2"/>
      <c r="Z452" s="2"/>
    </row>
    <row r="453" spans="1:26" ht="15.75" customHeight="1" thickTop="1" thickBot="1" x14ac:dyDescent="0.35">
      <c r="A453" s="131" t="s">
        <v>454</v>
      </c>
      <c r="B453" s="131">
        <v>452</v>
      </c>
      <c r="C453" s="136" t="s">
        <v>1122</v>
      </c>
      <c r="D453" s="136"/>
      <c r="E453" s="136">
        <v>41.75</v>
      </c>
      <c r="F453" s="137">
        <v>2.4500000000000002</v>
      </c>
      <c r="G453" s="138">
        <v>29912500</v>
      </c>
      <c r="H453" s="138">
        <v>1265361</v>
      </c>
      <c r="I453" s="138">
        <v>188244</v>
      </c>
      <c r="J453" s="136"/>
      <c r="K453" s="136">
        <v>0.68</v>
      </c>
      <c r="L453" s="136">
        <v>0.64</v>
      </c>
      <c r="M453" s="136"/>
      <c r="N453" s="136">
        <v>0</v>
      </c>
      <c r="O453" s="136">
        <v>-0.23</v>
      </c>
      <c r="P453" s="136">
        <v>-1.45</v>
      </c>
      <c r="Q453" s="136">
        <v>-4.25</v>
      </c>
      <c r="R453" s="136">
        <v>4.8</v>
      </c>
      <c r="S453" s="136">
        <v>51.81</v>
      </c>
      <c r="T453" s="136"/>
      <c r="U453" s="136"/>
      <c r="V453" s="136"/>
      <c r="W453" s="137"/>
      <c r="X453" s="136"/>
      <c r="Y453" s="2"/>
      <c r="Z453" s="2"/>
    </row>
    <row r="454" spans="1:26" ht="15.75" customHeight="1" thickTop="1" thickBot="1" x14ac:dyDescent="0.35">
      <c r="A454" s="130" t="s">
        <v>455</v>
      </c>
      <c r="B454" s="130">
        <v>453</v>
      </c>
      <c r="C454" s="133" t="s">
        <v>1122</v>
      </c>
      <c r="D454" s="133"/>
      <c r="E454" s="133">
        <v>3.56</v>
      </c>
      <c r="F454" s="140">
        <v>-1.66</v>
      </c>
      <c r="G454" s="135">
        <v>1105600</v>
      </c>
      <c r="H454" s="135">
        <v>3971</v>
      </c>
      <c r="I454" s="135">
        <v>2670</v>
      </c>
      <c r="J454" s="133">
        <v>8.93</v>
      </c>
      <c r="K454" s="133">
        <v>2.63</v>
      </c>
      <c r="L454" s="133">
        <v>0.31</v>
      </c>
      <c r="M454" s="133">
        <v>0.27</v>
      </c>
      <c r="N454" s="133">
        <v>0.39</v>
      </c>
      <c r="O454" s="133">
        <v>28.44</v>
      </c>
      <c r="P454" s="133">
        <v>30.73</v>
      </c>
      <c r="Q454" s="133">
        <v>14.36</v>
      </c>
      <c r="R454" s="133">
        <v>7.58</v>
      </c>
      <c r="S454" s="133">
        <v>44.19</v>
      </c>
      <c r="T454" s="133"/>
      <c r="U454" s="133"/>
      <c r="V454" s="133"/>
      <c r="W454" s="134"/>
      <c r="X454" s="133"/>
      <c r="Y454" s="2"/>
      <c r="Z454" s="2"/>
    </row>
    <row r="455" spans="1:26" ht="15.75" customHeight="1" thickTop="1" thickBot="1" x14ac:dyDescent="0.35">
      <c r="A455" s="131" t="s">
        <v>456</v>
      </c>
      <c r="B455" s="131">
        <v>454</v>
      </c>
      <c r="C455" s="136" t="s">
        <v>1123</v>
      </c>
      <c r="D455" s="136"/>
      <c r="E455" s="136">
        <v>4.8</v>
      </c>
      <c r="F455" s="139">
        <v>-4</v>
      </c>
      <c r="G455" s="138">
        <v>3900</v>
      </c>
      <c r="H455" s="136">
        <v>19</v>
      </c>
      <c r="I455" s="138">
        <v>1920</v>
      </c>
      <c r="J455" s="136">
        <v>10.1</v>
      </c>
      <c r="K455" s="136">
        <v>0.95</v>
      </c>
      <c r="L455" s="136">
        <v>0.16</v>
      </c>
      <c r="M455" s="136">
        <v>0.18</v>
      </c>
      <c r="N455" s="136">
        <v>0.48</v>
      </c>
      <c r="O455" s="136">
        <v>10.210000000000001</v>
      </c>
      <c r="P455" s="136">
        <v>9.65</v>
      </c>
      <c r="Q455" s="136">
        <v>10.31</v>
      </c>
      <c r="R455" s="136">
        <v>3.6</v>
      </c>
      <c r="S455" s="136">
        <v>8.39</v>
      </c>
      <c r="T455" s="136"/>
      <c r="U455" s="136"/>
      <c r="V455" s="136"/>
      <c r="W455" s="137"/>
      <c r="X455" s="136"/>
      <c r="Y455" s="2"/>
      <c r="Z455" s="2"/>
    </row>
    <row r="456" spans="1:26" ht="15.75" customHeight="1" thickTop="1" thickBot="1" x14ac:dyDescent="0.35">
      <c r="A456" s="130" t="s">
        <v>457</v>
      </c>
      <c r="B456" s="130">
        <v>455</v>
      </c>
      <c r="C456" s="133" t="s">
        <v>1122</v>
      </c>
      <c r="D456" s="133"/>
      <c r="E456" s="133">
        <v>2.12</v>
      </c>
      <c r="F456" s="140">
        <v>-2.75</v>
      </c>
      <c r="G456" s="135">
        <v>28327400</v>
      </c>
      <c r="H456" s="135">
        <v>60715</v>
      </c>
      <c r="I456" s="135">
        <v>22714</v>
      </c>
      <c r="J456" s="133">
        <v>9.5299999999999994</v>
      </c>
      <c r="K456" s="133">
        <v>0.87</v>
      </c>
      <c r="L456" s="133">
        <v>0.92</v>
      </c>
      <c r="M456" s="133">
        <v>0.04</v>
      </c>
      <c r="N456" s="133">
        <v>0.22</v>
      </c>
      <c r="O456" s="133">
        <v>5.88</v>
      </c>
      <c r="P456" s="133">
        <v>9.01</v>
      </c>
      <c r="Q456" s="133">
        <v>19.059999999999999</v>
      </c>
      <c r="R456" s="133">
        <v>9.43</v>
      </c>
      <c r="S456" s="133">
        <v>74.86</v>
      </c>
      <c r="T456" s="133"/>
      <c r="U456" s="133"/>
      <c r="V456" s="133"/>
      <c r="W456" s="134"/>
      <c r="X456" s="133"/>
      <c r="Y456" s="2"/>
      <c r="Z456" s="2"/>
    </row>
    <row r="457" spans="1:26" ht="15.75" customHeight="1" thickTop="1" thickBot="1" x14ac:dyDescent="0.35">
      <c r="A457" s="131" t="s">
        <v>458</v>
      </c>
      <c r="B457" s="131">
        <v>456</v>
      </c>
      <c r="C457" s="136" t="s">
        <v>1122</v>
      </c>
      <c r="D457" s="136"/>
      <c r="E457" s="136">
        <v>4.0999999999999996</v>
      </c>
      <c r="F457" s="137">
        <v>4.0599999999999996</v>
      </c>
      <c r="G457" s="138">
        <v>12000</v>
      </c>
      <c r="H457" s="136">
        <v>48</v>
      </c>
      <c r="I457" s="136">
        <v>404</v>
      </c>
      <c r="J457" s="136">
        <v>8.11</v>
      </c>
      <c r="K457" s="136">
        <v>0.91</v>
      </c>
      <c r="L457" s="136">
        <v>0.16</v>
      </c>
      <c r="M457" s="136">
        <v>0.05</v>
      </c>
      <c r="N457" s="136">
        <v>0.49</v>
      </c>
      <c r="O457" s="136">
        <v>10.36</v>
      </c>
      <c r="P457" s="136">
        <v>11.34</v>
      </c>
      <c r="Q457" s="136">
        <v>4.09</v>
      </c>
      <c r="R457" s="136">
        <v>8.5399999999999991</v>
      </c>
      <c r="S457" s="136">
        <v>41.87</v>
      </c>
      <c r="T457" s="136"/>
      <c r="U457" s="136"/>
      <c r="V457" s="136"/>
      <c r="W457" s="137"/>
      <c r="X457" s="136"/>
      <c r="Y457" s="2"/>
      <c r="Z457" s="2"/>
    </row>
    <row r="458" spans="1:26" ht="15.75" customHeight="1" thickTop="1" thickBot="1" x14ac:dyDescent="0.35">
      <c r="A458" s="130" t="s">
        <v>459</v>
      </c>
      <c r="B458" s="130">
        <v>457</v>
      </c>
      <c r="C458" s="133" t="s">
        <v>1122</v>
      </c>
      <c r="D458" s="133"/>
      <c r="E458" s="133">
        <v>4</v>
      </c>
      <c r="F458" s="134">
        <v>1.01</v>
      </c>
      <c r="G458" s="135">
        <v>106800</v>
      </c>
      <c r="H458" s="133">
        <v>426</v>
      </c>
      <c r="I458" s="135">
        <v>1364</v>
      </c>
      <c r="J458" s="133">
        <v>7.29</v>
      </c>
      <c r="K458" s="133">
        <v>0.82</v>
      </c>
      <c r="L458" s="133">
        <v>0.16</v>
      </c>
      <c r="M458" s="133">
        <v>0.15</v>
      </c>
      <c r="N458" s="133">
        <v>0.54</v>
      </c>
      <c r="O458" s="133">
        <v>11.39</v>
      </c>
      <c r="P458" s="133">
        <v>11.6</v>
      </c>
      <c r="Q458" s="133">
        <v>18.77</v>
      </c>
      <c r="R458" s="133">
        <v>3.75</v>
      </c>
      <c r="S458" s="133">
        <v>37.619999999999997</v>
      </c>
      <c r="T458" s="133"/>
      <c r="U458" s="133"/>
      <c r="V458" s="133"/>
      <c r="W458" s="134"/>
      <c r="X458" s="133"/>
      <c r="Y458" s="2"/>
      <c r="Z458" s="2"/>
    </row>
    <row r="459" spans="1:26" ht="15.75" customHeight="1" thickTop="1" thickBot="1" x14ac:dyDescent="0.35">
      <c r="A459" s="131" t="s">
        <v>460</v>
      </c>
      <c r="B459" s="131">
        <v>458</v>
      </c>
      <c r="C459" s="136" t="s">
        <v>1122</v>
      </c>
      <c r="D459" s="136"/>
      <c r="E459" s="136">
        <v>140</v>
      </c>
      <c r="F459" s="137">
        <v>0.36</v>
      </c>
      <c r="G459" s="138">
        <v>10400</v>
      </c>
      <c r="H459" s="138">
        <v>1454</v>
      </c>
      <c r="I459" s="138">
        <v>33600</v>
      </c>
      <c r="J459" s="136">
        <v>30.89</v>
      </c>
      <c r="K459" s="136">
        <v>3.09</v>
      </c>
      <c r="L459" s="136">
        <v>0.92</v>
      </c>
      <c r="M459" s="136">
        <v>0.9</v>
      </c>
      <c r="N459" s="136">
        <v>4.53</v>
      </c>
      <c r="O459" s="136">
        <v>5.85</v>
      </c>
      <c r="P459" s="136">
        <v>9.3699999999999992</v>
      </c>
      <c r="Q459" s="136">
        <v>6.86</v>
      </c>
      <c r="R459" s="136">
        <v>2.58</v>
      </c>
      <c r="S459" s="136">
        <v>25.76</v>
      </c>
      <c r="T459" s="136"/>
      <c r="U459" s="136"/>
      <c r="V459" s="136"/>
      <c r="W459" s="137"/>
      <c r="X459" s="136"/>
      <c r="Y459" s="2"/>
      <c r="Z459" s="2"/>
    </row>
    <row r="460" spans="1:26" ht="15.75" customHeight="1" thickTop="1" thickBot="1" x14ac:dyDescent="0.35">
      <c r="A460" s="130" t="s">
        <v>461</v>
      </c>
      <c r="B460" s="130">
        <v>459</v>
      </c>
      <c r="C460" s="133" t="s">
        <v>1122</v>
      </c>
      <c r="D460" s="133"/>
      <c r="E460" s="133">
        <v>50.75</v>
      </c>
      <c r="F460" s="140">
        <v>-0.98</v>
      </c>
      <c r="G460" s="135">
        <v>4197900</v>
      </c>
      <c r="H460" s="135">
        <v>212085</v>
      </c>
      <c r="I460" s="135">
        <v>73588</v>
      </c>
      <c r="J460" s="133">
        <v>15.49</v>
      </c>
      <c r="K460" s="133">
        <v>1.23</v>
      </c>
      <c r="L460" s="133">
        <v>0.78</v>
      </c>
      <c r="M460" s="133">
        <v>1.1499999999999999</v>
      </c>
      <c r="N460" s="133">
        <v>3.24</v>
      </c>
      <c r="O460" s="133">
        <v>6.73</v>
      </c>
      <c r="P460" s="133">
        <v>7.93</v>
      </c>
      <c r="Q460" s="133">
        <v>11.72</v>
      </c>
      <c r="R460" s="133">
        <v>4.7300000000000004</v>
      </c>
      <c r="S460" s="133">
        <v>54.99</v>
      </c>
      <c r="T460" s="133"/>
      <c r="U460" s="133"/>
      <c r="V460" s="133"/>
      <c r="W460" s="134"/>
      <c r="X460" s="133"/>
      <c r="Y460" s="2"/>
      <c r="Z460" s="2"/>
    </row>
    <row r="461" spans="1:26" ht="15.75" customHeight="1" thickTop="1" thickBot="1" x14ac:dyDescent="0.35">
      <c r="A461" s="131" t="s">
        <v>462</v>
      </c>
      <c r="B461" s="131">
        <v>460</v>
      </c>
      <c r="C461" s="136" t="s">
        <v>1123</v>
      </c>
      <c r="D461" s="136"/>
      <c r="E461" s="136">
        <v>10</v>
      </c>
      <c r="F461" s="139">
        <v>-6.54</v>
      </c>
      <c r="G461" s="138">
        <v>67086500</v>
      </c>
      <c r="H461" s="138">
        <v>699985</v>
      </c>
      <c r="I461" s="138">
        <v>20000</v>
      </c>
      <c r="J461" s="136">
        <v>42.26</v>
      </c>
      <c r="K461" s="136">
        <v>5.0999999999999996</v>
      </c>
      <c r="L461" s="136">
        <v>0.2</v>
      </c>
      <c r="M461" s="136"/>
      <c r="N461" s="136">
        <v>0.23</v>
      </c>
      <c r="O461" s="136">
        <v>14.5</v>
      </c>
      <c r="P461" s="136">
        <v>15.87</v>
      </c>
      <c r="Q461" s="136">
        <v>16.899999999999999</v>
      </c>
      <c r="R461" s="136">
        <v>1.5</v>
      </c>
      <c r="S461" s="136">
        <v>27.56</v>
      </c>
      <c r="T461" s="136"/>
      <c r="U461" s="136"/>
      <c r="V461" s="136"/>
      <c r="W461" s="137"/>
      <c r="X461" s="136"/>
      <c r="Y461" s="2"/>
      <c r="Z461" s="2"/>
    </row>
    <row r="462" spans="1:26" ht="15.75" customHeight="1" thickTop="1" thickBot="1" x14ac:dyDescent="0.35">
      <c r="A462" s="130" t="s">
        <v>463</v>
      </c>
      <c r="B462" s="130">
        <v>461</v>
      </c>
      <c r="C462" s="133" t="s">
        <v>1122</v>
      </c>
      <c r="D462" s="133"/>
      <c r="E462" s="133">
        <v>3.74</v>
      </c>
      <c r="F462" s="133">
        <v>0</v>
      </c>
      <c r="G462" s="133">
        <v>0</v>
      </c>
      <c r="H462" s="133">
        <v>0</v>
      </c>
      <c r="I462" s="135">
        <v>2307</v>
      </c>
      <c r="J462" s="133">
        <v>18.899999999999999</v>
      </c>
      <c r="K462" s="133">
        <v>2.85</v>
      </c>
      <c r="L462" s="133">
        <v>0.35</v>
      </c>
      <c r="M462" s="133"/>
      <c r="N462" s="133">
        <v>0.2</v>
      </c>
      <c r="O462" s="133">
        <v>14.49</v>
      </c>
      <c r="P462" s="133">
        <v>16.34</v>
      </c>
      <c r="Q462" s="133">
        <v>7.56</v>
      </c>
      <c r="R462" s="133"/>
      <c r="S462" s="133">
        <v>8.9600000000000009</v>
      </c>
      <c r="T462" s="133"/>
      <c r="U462" s="133">
        <v>291</v>
      </c>
      <c r="V462" s="133">
        <v>288</v>
      </c>
      <c r="W462" s="134">
        <v>0.15</v>
      </c>
      <c r="X462" s="133"/>
      <c r="Y462" s="2"/>
      <c r="Z462" s="2"/>
    </row>
    <row r="463" spans="1:26" ht="15.75" customHeight="1" thickTop="1" thickBot="1" x14ac:dyDescent="0.35">
      <c r="A463" s="131" t="s">
        <v>464</v>
      </c>
      <c r="B463" s="131">
        <v>462</v>
      </c>
      <c r="C463" s="136" t="s">
        <v>1122</v>
      </c>
      <c r="D463" s="136"/>
      <c r="E463" s="136">
        <v>5.3</v>
      </c>
      <c r="F463" s="139">
        <v>-4.5</v>
      </c>
      <c r="G463" s="138">
        <v>3347800</v>
      </c>
      <c r="H463" s="138">
        <v>18250</v>
      </c>
      <c r="I463" s="138">
        <v>4392</v>
      </c>
      <c r="J463" s="136"/>
      <c r="K463" s="136">
        <v>0.52</v>
      </c>
      <c r="L463" s="136">
        <v>1.23</v>
      </c>
      <c r="M463" s="136"/>
      <c r="N463" s="136">
        <v>0</v>
      </c>
      <c r="O463" s="136">
        <v>0.49</v>
      </c>
      <c r="P463" s="136">
        <v>-3.15</v>
      </c>
      <c r="Q463" s="136">
        <v>2.77</v>
      </c>
      <c r="R463" s="136"/>
      <c r="S463" s="136">
        <v>47.75</v>
      </c>
      <c r="T463" s="136"/>
      <c r="U463" s="136"/>
      <c r="V463" s="136"/>
      <c r="W463" s="137"/>
      <c r="X463" s="136"/>
      <c r="Y463" s="2"/>
      <c r="Z463" s="2"/>
    </row>
    <row r="464" spans="1:26" ht="15.75" customHeight="1" thickTop="1" thickBot="1" x14ac:dyDescent="0.35">
      <c r="A464" s="130" t="s">
        <v>465</v>
      </c>
      <c r="B464" s="130">
        <v>463</v>
      </c>
      <c r="C464" s="133" t="s">
        <v>1123</v>
      </c>
      <c r="D464" s="133"/>
      <c r="E464" s="133">
        <v>0.01</v>
      </c>
      <c r="F464" s="133">
        <v>0</v>
      </c>
      <c r="G464" s="135">
        <v>3919000</v>
      </c>
      <c r="H464" s="133">
        <v>39</v>
      </c>
      <c r="I464" s="133">
        <v>31</v>
      </c>
      <c r="J464" s="133"/>
      <c r="K464" s="133"/>
      <c r="L464" s="133">
        <v>-1.24</v>
      </c>
      <c r="M464" s="133"/>
      <c r="N464" s="133">
        <v>0</v>
      </c>
      <c r="O464" s="133"/>
      <c r="P464" s="133"/>
      <c r="Q464" s="133"/>
      <c r="R464" s="133"/>
      <c r="S464" s="133"/>
      <c r="T464" s="133"/>
      <c r="U464" s="133"/>
      <c r="V464" s="133"/>
      <c r="W464" s="134"/>
      <c r="X464" s="133"/>
      <c r="Y464" s="2"/>
      <c r="Z464" s="2"/>
    </row>
    <row r="465" spans="1:26" ht="15.75" customHeight="1" thickTop="1" thickBot="1" x14ac:dyDescent="0.35">
      <c r="A465" s="131" t="s">
        <v>466</v>
      </c>
      <c r="B465" s="131">
        <v>464</v>
      </c>
      <c r="C465" s="136" t="s">
        <v>1122</v>
      </c>
      <c r="D465" s="136"/>
      <c r="E465" s="136">
        <v>0.69</v>
      </c>
      <c r="F465" s="136">
        <v>0</v>
      </c>
      <c r="G465" s="138">
        <v>86900</v>
      </c>
      <c r="H465" s="136">
        <v>59</v>
      </c>
      <c r="I465" s="136">
        <v>824</v>
      </c>
      <c r="J465" s="136">
        <v>8.64</v>
      </c>
      <c r="K465" s="136">
        <v>0.34</v>
      </c>
      <c r="L465" s="136">
        <v>1.92</v>
      </c>
      <c r="M465" s="136">
        <v>0.06</v>
      </c>
      <c r="N465" s="136">
        <v>0.08</v>
      </c>
      <c r="O465" s="136">
        <v>2.0099999999999998</v>
      </c>
      <c r="P465" s="136">
        <v>3.92</v>
      </c>
      <c r="Q465" s="136">
        <v>12.81</v>
      </c>
      <c r="R465" s="136">
        <v>8.41</v>
      </c>
      <c r="S465" s="136">
        <v>35.93</v>
      </c>
      <c r="T465" s="136"/>
      <c r="U465" s="136"/>
      <c r="V465" s="136"/>
      <c r="W465" s="137"/>
      <c r="X465" s="136"/>
      <c r="Y465" s="2"/>
      <c r="Z465" s="2"/>
    </row>
    <row r="466" spans="1:26" ht="15.75" customHeight="1" thickTop="1" thickBot="1" x14ac:dyDescent="0.35">
      <c r="A466" s="130" t="s">
        <v>467</v>
      </c>
      <c r="B466" s="130">
        <v>465</v>
      </c>
      <c r="C466" s="133" t="s">
        <v>1122</v>
      </c>
      <c r="D466" s="133"/>
      <c r="E466" s="133">
        <v>22.4</v>
      </c>
      <c r="F466" s="134">
        <v>0.9</v>
      </c>
      <c r="G466" s="135">
        <v>257000</v>
      </c>
      <c r="H466" s="135">
        <v>5735</v>
      </c>
      <c r="I466" s="135">
        <v>6720</v>
      </c>
      <c r="J466" s="133">
        <v>21.08</v>
      </c>
      <c r="K466" s="133">
        <v>4.83</v>
      </c>
      <c r="L466" s="133">
        <v>0.2</v>
      </c>
      <c r="M466" s="133">
        <v>0.4</v>
      </c>
      <c r="N466" s="133">
        <v>1.06</v>
      </c>
      <c r="O466" s="133">
        <v>23.19</v>
      </c>
      <c r="P466" s="133">
        <v>22.74</v>
      </c>
      <c r="Q466" s="133">
        <v>17.34</v>
      </c>
      <c r="R466" s="133">
        <v>4.91</v>
      </c>
      <c r="S466" s="133">
        <v>69.95</v>
      </c>
      <c r="T466" s="133"/>
      <c r="U466" s="133"/>
      <c r="V466" s="133"/>
      <c r="W466" s="134"/>
      <c r="X466" s="133"/>
      <c r="Y466" s="2"/>
      <c r="Z466" s="2"/>
    </row>
    <row r="467" spans="1:26" ht="15.75" customHeight="1" thickTop="1" thickBot="1" x14ac:dyDescent="0.35">
      <c r="A467" s="131" t="s">
        <v>468</v>
      </c>
      <c r="B467" s="131">
        <v>466</v>
      </c>
      <c r="C467" s="136" t="s">
        <v>1122</v>
      </c>
      <c r="D467" s="136"/>
      <c r="E467" s="136">
        <v>0.56999999999999995</v>
      </c>
      <c r="F467" s="136">
        <v>0</v>
      </c>
      <c r="G467" s="138">
        <v>251600</v>
      </c>
      <c r="H467" s="136">
        <v>142</v>
      </c>
      <c r="I467" s="138">
        <v>2378</v>
      </c>
      <c r="J467" s="136"/>
      <c r="K467" s="136">
        <v>0.43</v>
      </c>
      <c r="L467" s="136">
        <v>1.26</v>
      </c>
      <c r="M467" s="136"/>
      <c r="N467" s="136">
        <v>0</v>
      </c>
      <c r="O467" s="136">
        <v>-0.95</v>
      </c>
      <c r="P467" s="136">
        <v>-6.12</v>
      </c>
      <c r="Q467" s="136">
        <v>-25.24</v>
      </c>
      <c r="R467" s="136"/>
      <c r="S467" s="136">
        <v>47.23</v>
      </c>
      <c r="T467" s="136"/>
      <c r="U467" s="136"/>
      <c r="V467" s="136"/>
      <c r="W467" s="137"/>
      <c r="X467" s="136"/>
      <c r="Y467" s="2"/>
      <c r="Z467" s="2"/>
    </row>
    <row r="468" spans="1:26" ht="15.75" customHeight="1" thickTop="1" thickBot="1" x14ac:dyDescent="0.35">
      <c r="A468" s="130" t="s">
        <v>469</v>
      </c>
      <c r="B468" s="130">
        <v>467</v>
      </c>
      <c r="C468" s="133" t="s">
        <v>1122</v>
      </c>
      <c r="D468" s="133"/>
      <c r="E468" s="133">
        <v>10.3</v>
      </c>
      <c r="F468" s="133">
        <v>0</v>
      </c>
      <c r="G468" s="133">
        <v>0</v>
      </c>
      <c r="H468" s="133">
        <v>0</v>
      </c>
      <c r="I468" s="133">
        <v>206</v>
      </c>
      <c r="J468" s="133">
        <v>26.24</v>
      </c>
      <c r="K468" s="133">
        <v>0.46</v>
      </c>
      <c r="L468" s="133">
        <v>0.89</v>
      </c>
      <c r="M468" s="133"/>
      <c r="N468" s="133">
        <v>0.39</v>
      </c>
      <c r="O468" s="133">
        <v>3.94</v>
      </c>
      <c r="P468" s="133">
        <v>1.77</v>
      </c>
      <c r="Q468" s="133">
        <v>-3.18</v>
      </c>
      <c r="R468" s="133"/>
      <c r="S468" s="133">
        <v>28.06</v>
      </c>
      <c r="T468" s="133"/>
      <c r="U468" s="133">
        <v>389</v>
      </c>
      <c r="V468" s="133">
        <v>376</v>
      </c>
      <c r="W468" s="140">
        <v>-0.18</v>
      </c>
      <c r="X468" s="133"/>
      <c r="Y468" s="2"/>
      <c r="Z468" s="2"/>
    </row>
    <row r="469" spans="1:26" ht="15.75" customHeight="1" thickTop="1" thickBot="1" x14ac:dyDescent="0.35">
      <c r="A469" s="131" t="s">
        <v>470</v>
      </c>
      <c r="B469" s="131">
        <v>468</v>
      </c>
      <c r="C469" s="136" t="s">
        <v>1123</v>
      </c>
      <c r="D469" s="136"/>
      <c r="E469" s="136">
        <v>38.5</v>
      </c>
      <c r="F469" s="136">
        <v>0</v>
      </c>
      <c r="G469" s="136">
        <v>0</v>
      </c>
      <c r="H469" s="136">
        <v>0</v>
      </c>
      <c r="I469" s="138">
        <v>3609</v>
      </c>
      <c r="J469" s="136">
        <v>122.7</v>
      </c>
      <c r="K469" s="136">
        <v>4.74</v>
      </c>
      <c r="L469" s="136">
        <v>0.38</v>
      </c>
      <c r="M469" s="136">
        <v>1.43</v>
      </c>
      <c r="N469" s="136">
        <v>0.31</v>
      </c>
      <c r="O469" s="136">
        <v>3.51</v>
      </c>
      <c r="P469" s="136">
        <v>3.62</v>
      </c>
      <c r="Q469" s="136">
        <v>-31.37</v>
      </c>
      <c r="R469" s="136">
        <v>3.73</v>
      </c>
      <c r="S469" s="136">
        <v>1.52</v>
      </c>
      <c r="T469" s="136"/>
      <c r="U469" s="136">
        <v>506</v>
      </c>
      <c r="V469" s="136">
        <v>507</v>
      </c>
      <c r="W469" s="144">
        <v>7.8</v>
      </c>
      <c r="X469" s="136"/>
      <c r="Y469" s="2"/>
      <c r="Z469" s="2"/>
    </row>
    <row r="470" spans="1:26" ht="15.75" customHeight="1" thickTop="1" thickBot="1" x14ac:dyDescent="0.35">
      <c r="A470" s="130" t="s">
        <v>471</v>
      </c>
      <c r="B470" s="130">
        <v>469</v>
      </c>
      <c r="C470" s="133" t="s">
        <v>1122</v>
      </c>
      <c r="D470" s="133"/>
      <c r="E470" s="133">
        <v>3.98</v>
      </c>
      <c r="F470" s="140">
        <v>-1.49</v>
      </c>
      <c r="G470" s="135">
        <v>694400</v>
      </c>
      <c r="H470" s="135">
        <v>2776</v>
      </c>
      <c r="I470" s="135">
        <v>8041</v>
      </c>
      <c r="J470" s="133">
        <v>5.58</v>
      </c>
      <c r="K470" s="133">
        <v>0.56999999999999995</v>
      </c>
      <c r="L470" s="133">
        <v>2.2000000000000002</v>
      </c>
      <c r="M470" s="133">
        <v>0.2</v>
      </c>
      <c r="N470" s="133">
        <v>0.7</v>
      </c>
      <c r="O470" s="133">
        <v>6.56</v>
      </c>
      <c r="P470" s="133">
        <v>10.42</v>
      </c>
      <c r="Q470" s="133">
        <v>8.68</v>
      </c>
      <c r="R470" s="133">
        <v>10.050000000000001</v>
      </c>
      <c r="S470" s="133">
        <v>31.47</v>
      </c>
      <c r="T470" s="133"/>
      <c r="U470" s="133"/>
      <c r="V470" s="133"/>
      <c r="W470" s="134"/>
      <c r="X470" s="133"/>
      <c r="Y470" s="2"/>
      <c r="Z470" s="2"/>
    </row>
    <row r="471" spans="1:26" ht="15.75" customHeight="1" thickTop="1" thickBot="1" x14ac:dyDescent="0.35">
      <c r="A471" s="131" t="s">
        <v>472</v>
      </c>
      <c r="B471" s="131">
        <v>470</v>
      </c>
      <c r="C471" s="136" t="s">
        <v>1123</v>
      </c>
      <c r="D471" s="136"/>
      <c r="E471" s="136">
        <v>1.17</v>
      </c>
      <c r="F471" s="136">
        <v>0</v>
      </c>
      <c r="G471" s="138">
        <v>49200</v>
      </c>
      <c r="H471" s="136">
        <v>58</v>
      </c>
      <c r="I471" s="136">
        <v>235</v>
      </c>
      <c r="J471" s="136"/>
      <c r="K471" s="136">
        <v>0.28000000000000003</v>
      </c>
      <c r="L471" s="136">
        <v>0.42</v>
      </c>
      <c r="M471" s="136">
        <v>0.01</v>
      </c>
      <c r="N471" s="136">
        <v>0</v>
      </c>
      <c r="O471" s="136">
        <v>-2.12</v>
      </c>
      <c r="P471" s="136">
        <v>-3.99</v>
      </c>
      <c r="Q471" s="136">
        <v>-9.67</v>
      </c>
      <c r="R471" s="136">
        <v>0.46</v>
      </c>
      <c r="S471" s="136">
        <v>37.19</v>
      </c>
      <c r="T471" s="136"/>
      <c r="U471" s="136"/>
      <c r="V471" s="136"/>
      <c r="W471" s="137"/>
      <c r="X471" s="136"/>
      <c r="Y471" s="2"/>
      <c r="Z471" s="2"/>
    </row>
    <row r="472" spans="1:26" ht="15.75" customHeight="1" thickTop="1" thickBot="1" x14ac:dyDescent="0.35">
      <c r="A472" s="130" t="s">
        <v>473</v>
      </c>
      <c r="B472" s="130">
        <v>471</v>
      </c>
      <c r="C472" s="133" t="s">
        <v>1123</v>
      </c>
      <c r="D472" s="133"/>
      <c r="E472" s="133">
        <v>0.48</v>
      </c>
      <c r="F472" s="140">
        <v>-2.04</v>
      </c>
      <c r="G472" s="135">
        <v>235500</v>
      </c>
      <c r="H472" s="133">
        <v>111</v>
      </c>
      <c r="I472" s="133">
        <v>626</v>
      </c>
      <c r="J472" s="133">
        <v>2.04</v>
      </c>
      <c r="K472" s="133">
        <v>0.37</v>
      </c>
      <c r="L472" s="133">
        <v>1.68</v>
      </c>
      <c r="M472" s="133"/>
      <c r="N472" s="133">
        <v>0.24</v>
      </c>
      <c r="O472" s="133">
        <v>8.06</v>
      </c>
      <c r="P472" s="133">
        <v>20.14</v>
      </c>
      <c r="Q472" s="133">
        <v>-1.52</v>
      </c>
      <c r="R472" s="133"/>
      <c r="S472" s="133">
        <v>72.22</v>
      </c>
      <c r="T472" s="133"/>
      <c r="U472" s="133"/>
      <c r="V472" s="133"/>
      <c r="W472" s="134"/>
      <c r="X472" s="133"/>
      <c r="Y472" s="2"/>
      <c r="Z472" s="2"/>
    </row>
    <row r="473" spans="1:26" ht="15.75" customHeight="1" thickTop="1" thickBot="1" x14ac:dyDescent="0.35">
      <c r="A473" s="131" t="s">
        <v>474</v>
      </c>
      <c r="B473" s="131">
        <v>472</v>
      </c>
      <c r="C473" s="136" t="s">
        <v>1122</v>
      </c>
      <c r="D473" s="136"/>
      <c r="E473" s="136">
        <v>5.25</v>
      </c>
      <c r="F473" s="136">
        <v>0</v>
      </c>
      <c r="G473" s="138">
        <v>278900</v>
      </c>
      <c r="H473" s="138">
        <v>1443</v>
      </c>
      <c r="I473" s="138">
        <v>2867</v>
      </c>
      <c r="J473" s="136">
        <v>34.04</v>
      </c>
      <c r="K473" s="136">
        <v>2.15</v>
      </c>
      <c r="L473" s="136">
        <v>0.35</v>
      </c>
      <c r="M473" s="136">
        <v>0.03</v>
      </c>
      <c r="N473" s="136">
        <v>0.15</v>
      </c>
      <c r="O473" s="136">
        <v>6.31</v>
      </c>
      <c r="P473" s="136">
        <v>6.3</v>
      </c>
      <c r="Q473" s="136">
        <v>8.67</v>
      </c>
      <c r="R473" s="136">
        <v>2.67</v>
      </c>
      <c r="S473" s="136">
        <v>70.17</v>
      </c>
      <c r="T473" s="136"/>
      <c r="U473" s="136"/>
      <c r="V473" s="136"/>
      <c r="W473" s="137"/>
      <c r="X473" s="136"/>
      <c r="Y473" s="2"/>
      <c r="Z473" s="2"/>
    </row>
    <row r="474" spans="1:26" ht="15.75" customHeight="1" thickTop="1" thickBot="1" x14ac:dyDescent="0.35">
      <c r="A474" s="130" t="s">
        <v>475</v>
      </c>
      <c r="B474" s="130">
        <v>473</v>
      </c>
      <c r="C474" s="133" t="s">
        <v>1122</v>
      </c>
      <c r="D474" s="133"/>
      <c r="E474" s="133">
        <v>18.899999999999999</v>
      </c>
      <c r="F474" s="140">
        <v>-4.0599999999999996</v>
      </c>
      <c r="G474" s="135">
        <v>8746900</v>
      </c>
      <c r="H474" s="135">
        <v>168247</v>
      </c>
      <c r="I474" s="135">
        <v>18380</v>
      </c>
      <c r="J474" s="133">
        <v>39.090000000000003</v>
      </c>
      <c r="K474" s="133">
        <v>10</v>
      </c>
      <c r="L474" s="133">
        <v>1.44</v>
      </c>
      <c r="M474" s="133">
        <v>0.1</v>
      </c>
      <c r="N474" s="133">
        <v>0.47</v>
      </c>
      <c r="O474" s="133">
        <v>16.079999999999998</v>
      </c>
      <c r="P474" s="133">
        <v>25.54</v>
      </c>
      <c r="Q474" s="133">
        <v>16.18</v>
      </c>
      <c r="R474" s="133">
        <v>1.6</v>
      </c>
      <c r="S474" s="133">
        <v>60.6</v>
      </c>
      <c r="T474" s="133"/>
      <c r="U474" s="133"/>
      <c r="V474" s="133"/>
      <c r="W474" s="134"/>
      <c r="X474" s="133"/>
      <c r="Y474" s="2"/>
      <c r="Z474" s="2"/>
    </row>
    <row r="475" spans="1:26" ht="15.75" customHeight="1" thickTop="1" thickBot="1" x14ac:dyDescent="0.35">
      <c r="A475" s="131" t="s">
        <v>476</v>
      </c>
      <c r="B475" s="131">
        <v>474</v>
      </c>
      <c r="C475" s="136" t="s">
        <v>1122</v>
      </c>
      <c r="D475" s="136"/>
      <c r="E475" s="136">
        <v>1.62</v>
      </c>
      <c r="F475" s="139">
        <v>-1.82</v>
      </c>
      <c r="G475" s="138">
        <v>114500</v>
      </c>
      <c r="H475" s="136">
        <v>186</v>
      </c>
      <c r="I475" s="138">
        <v>1247</v>
      </c>
      <c r="J475" s="136">
        <v>47.45</v>
      </c>
      <c r="K475" s="136">
        <v>0.7</v>
      </c>
      <c r="L475" s="136">
        <v>0.17</v>
      </c>
      <c r="M475" s="136">
        <v>0.05</v>
      </c>
      <c r="N475" s="136">
        <v>0.03</v>
      </c>
      <c r="O475" s="136">
        <v>1.75</v>
      </c>
      <c r="P475" s="136">
        <v>1.41</v>
      </c>
      <c r="Q475" s="136">
        <v>-6.96</v>
      </c>
      <c r="R475" s="136">
        <v>3.09</v>
      </c>
      <c r="S475" s="136">
        <v>28.6</v>
      </c>
      <c r="T475" s="136"/>
      <c r="U475" s="136"/>
      <c r="V475" s="136"/>
      <c r="W475" s="137"/>
      <c r="X475" s="136"/>
      <c r="Y475" s="2"/>
      <c r="Z475" s="2"/>
    </row>
    <row r="476" spans="1:26" ht="15.75" customHeight="1" thickTop="1" thickBot="1" x14ac:dyDescent="0.35">
      <c r="A476" s="130" t="s">
        <v>477</v>
      </c>
      <c r="B476" s="130">
        <v>475</v>
      </c>
      <c r="C476" s="133" t="s">
        <v>1123</v>
      </c>
      <c r="D476" s="133"/>
      <c r="E476" s="133">
        <v>1.35</v>
      </c>
      <c r="F476" s="140">
        <v>-0.74</v>
      </c>
      <c r="G476" s="135">
        <v>57800</v>
      </c>
      <c r="H476" s="133">
        <v>77</v>
      </c>
      <c r="I476" s="133">
        <v>859</v>
      </c>
      <c r="J476" s="133"/>
      <c r="K476" s="133">
        <v>1.03</v>
      </c>
      <c r="L476" s="133">
        <v>0.35</v>
      </c>
      <c r="M476" s="133"/>
      <c r="N476" s="133">
        <v>0</v>
      </c>
      <c r="O476" s="133">
        <v>-16.91</v>
      </c>
      <c r="P476" s="133">
        <v>-22.45</v>
      </c>
      <c r="Q476" s="133">
        <v>10.24</v>
      </c>
      <c r="R476" s="133"/>
      <c r="S476" s="133">
        <v>30</v>
      </c>
      <c r="T476" s="133"/>
      <c r="U476" s="133"/>
      <c r="V476" s="133"/>
      <c r="W476" s="134"/>
      <c r="X476" s="133"/>
      <c r="Y476" s="2"/>
      <c r="Z476" s="2"/>
    </row>
    <row r="477" spans="1:26" ht="15.75" customHeight="1" thickTop="1" thickBot="1" x14ac:dyDescent="0.35">
      <c r="A477" s="131" t="s">
        <v>478</v>
      </c>
      <c r="B477" s="131">
        <v>476</v>
      </c>
      <c r="C477" s="131" t="s">
        <v>179</v>
      </c>
      <c r="D477" s="136"/>
      <c r="E477" s="136">
        <v>26</v>
      </c>
      <c r="F477" s="137">
        <v>2.97</v>
      </c>
      <c r="G477" s="136">
        <v>200</v>
      </c>
      <c r="H477" s="136">
        <v>5</v>
      </c>
      <c r="I477" s="136">
        <v>0</v>
      </c>
      <c r="J477" s="136"/>
      <c r="K477" s="136"/>
      <c r="L477" s="136">
        <v>0.33</v>
      </c>
      <c r="M477" s="136"/>
      <c r="N477" s="136">
        <v>0</v>
      </c>
      <c r="O477" s="136">
        <v>9.08</v>
      </c>
      <c r="P477" s="136">
        <v>10.08</v>
      </c>
      <c r="Q477" s="136">
        <v>7.62</v>
      </c>
      <c r="R477" s="136"/>
      <c r="S477" s="136">
        <v>36.68</v>
      </c>
      <c r="T477" s="136"/>
      <c r="U477" s="136"/>
      <c r="V477" s="136"/>
      <c r="W477" s="137"/>
      <c r="X477" s="136"/>
      <c r="Y477" s="2"/>
      <c r="Z477" s="2"/>
    </row>
    <row r="478" spans="1:26" ht="15.75" customHeight="1" thickTop="1" thickBot="1" x14ac:dyDescent="0.35">
      <c r="A478" s="130" t="s">
        <v>479</v>
      </c>
      <c r="B478" s="130">
        <v>477</v>
      </c>
      <c r="C478" s="133" t="s">
        <v>1122</v>
      </c>
      <c r="D478" s="133"/>
      <c r="E478" s="133">
        <v>1.31</v>
      </c>
      <c r="F478" s="140">
        <v>-0.76</v>
      </c>
      <c r="G478" s="135">
        <v>1043800</v>
      </c>
      <c r="H478" s="135">
        <v>1379</v>
      </c>
      <c r="I478" s="135">
        <v>8978</v>
      </c>
      <c r="J478" s="133">
        <v>22.31</v>
      </c>
      <c r="K478" s="133">
        <v>0.52</v>
      </c>
      <c r="L478" s="133">
        <v>2.4500000000000002</v>
      </c>
      <c r="M478" s="133">
        <v>0.05</v>
      </c>
      <c r="N478" s="133">
        <v>0.06</v>
      </c>
      <c r="O478" s="133">
        <v>2.35</v>
      </c>
      <c r="P478" s="133">
        <v>2.34</v>
      </c>
      <c r="Q478" s="133">
        <v>-8.34</v>
      </c>
      <c r="R478" s="133">
        <v>3.44</v>
      </c>
      <c r="S478" s="133">
        <v>37.590000000000003</v>
      </c>
      <c r="T478" s="133"/>
      <c r="U478" s="133"/>
      <c r="V478" s="133"/>
      <c r="W478" s="134"/>
      <c r="X478" s="133"/>
      <c r="Y478" s="2"/>
      <c r="Z478" s="2"/>
    </row>
    <row r="479" spans="1:26" ht="15.75" customHeight="1" thickTop="1" thickBot="1" x14ac:dyDescent="0.35">
      <c r="A479" s="131" t="s">
        <v>480</v>
      </c>
      <c r="B479" s="131">
        <v>478</v>
      </c>
      <c r="C479" s="136" t="s">
        <v>1122</v>
      </c>
      <c r="D479" s="136"/>
      <c r="E479" s="136">
        <v>6.35</v>
      </c>
      <c r="F479" s="139">
        <v>-2.31</v>
      </c>
      <c r="G479" s="138">
        <v>674000</v>
      </c>
      <c r="H479" s="138">
        <v>4317</v>
      </c>
      <c r="I479" s="138">
        <v>3893</v>
      </c>
      <c r="J479" s="136">
        <v>7.13</v>
      </c>
      <c r="K479" s="136">
        <v>1.44</v>
      </c>
      <c r="L479" s="136">
        <v>1.53</v>
      </c>
      <c r="M479" s="136">
        <v>0.28000000000000003</v>
      </c>
      <c r="N479" s="136">
        <v>0.88</v>
      </c>
      <c r="O479" s="136">
        <v>10.36</v>
      </c>
      <c r="P479" s="136">
        <v>21.13</v>
      </c>
      <c r="Q479" s="136">
        <v>26.85</v>
      </c>
      <c r="R479" s="136">
        <v>6.77</v>
      </c>
      <c r="S479" s="136">
        <v>30.01</v>
      </c>
      <c r="T479" s="136"/>
      <c r="U479" s="136"/>
      <c r="V479" s="136"/>
      <c r="W479" s="137"/>
      <c r="X479" s="136"/>
      <c r="Y479" s="2"/>
      <c r="Z479" s="2"/>
    </row>
    <row r="480" spans="1:26" ht="15.75" customHeight="1" thickTop="1" thickBot="1" x14ac:dyDescent="0.35">
      <c r="A480" s="130" t="s">
        <v>481</v>
      </c>
      <c r="B480" s="130">
        <v>479</v>
      </c>
      <c r="C480" s="133" t="s">
        <v>1123</v>
      </c>
      <c r="D480" s="133"/>
      <c r="E480" s="133">
        <v>1.1200000000000001</v>
      </c>
      <c r="F480" s="134">
        <v>0.9</v>
      </c>
      <c r="G480" s="135">
        <v>130100</v>
      </c>
      <c r="H480" s="133">
        <v>143</v>
      </c>
      <c r="I480" s="133">
        <v>336</v>
      </c>
      <c r="J480" s="133">
        <v>16.03</v>
      </c>
      <c r="K480" s="133">
        <v>1.08</v>
      </c>
      <c r="L480" s="133">
        <v>0.43</v>
      </c>
      <c r="M480" s="133">
        <v>0.04</v>
      </c>
      <c r="N480" s="133">
        <v>7.0000000000000007E-2</v>
      </c>
      <c r="O480" s="133">
        <v>7.12</v>
      </c>
      <c r="P480" s="133">
        <v>6.71</v>
      </c>
      <c r="Q480" s="133">
        <v>36.130000000000003</v>
      </c>
      <c r="R480" s="133">
        <v>6.7</v>
      </c>
      <c r="S480" s="133">
        <v>23.76</v>
      </c>
      <c r="T480" s="133"/>
      <c r="U480" s="133"/>
      <c r="V480" s="133"/>
      <c r="W480" s="134"/>
      <c r="X480" s="133"/>
      <c r="Y480" s="2"/>
      <c r="Z480" s="2"/>
    </row>
    <row r="481" spans="1:26" ht="15.75" customHeight="1" thickTop="1" thickBot="1" x14ac:dyDescent="0.35">
      <c r="A481" s="131" t="s">
        <v>482</v>
      </c>
      <c r="B481" s="131">
        <v>480</v>
      </c>
      <c r="C481" s="136" t="s">
        <v>1123</v>
      </c>
      <c r="D481" s="136"/>
      <c r="E481" s="136">
        <v>20.7</v>
      </c>
      <c r="F481" s="139">
        <v>-2.36</v>
      </c>
      <c r="G481" s="138">
        <v>1126300</v>
      </c>
      <c r="H481" s="138">
        <v>23411</v>
      </c>
      <c r="I481" s="138">
        <v>7193</v>
      </c>
      <c r="J481" s="136">
        <v>21.01</v>
      </c>
      <c r="K481" s="136">
        <v>4.01</v>
      </c>
      <c r="L481" s="136">
        <v>0.67</v>
      </c>
      <c r="M481" s="136">
        <v>0.35</v>
      </c>
      <c r="N481" s="136">
        <v>0.96</v>
      </c>
      <c r="O481" s="136">
        <v>14.88</v>
      </c>
      <c r="P481" s="136">
        <v>18.52</v>
      </c>
      <c r="Q481" s="136">
        <v>9.02</v>
      </c>
      <c r="R481" s="136">
        <v>5.75</v>
      </c>
      <c r="S481" s="136">
        <v>41.94</v>
      </c>
      <c r="T481" s="136"/>
      <c r="U481" s="136"/>
      <c r="V481" s="136"/>
      <c r="W481" s="137"/>
      <c r="X481" s="136"/>
      <c r="Y481" s="2"/>
      <c r="Z481" s="2"/>
    </row>
    <row r="482" spans="1:26" ht="15.75" customHeight="1" thickTop="1" thickBot="1" x14ac:dyDescent="0.35">
      <c r="A482" s="130" t="s">
        <v>483</v>
      </c>
      <c r="B482" s="130">
        <v>481</v>
      </c>
      <c r="C482" s="133" t="s">
        <v>1122</v>
      </c>
      <c r="D482" s="133"/>
      <c r="E482" s="133">
        <v>0.7</v>
      </c>
      <c r="F482" s="134">
        <v>1.45</v>
      </c>
      <c r="G482" s="135">
        <v>383900</v>
      </c>
      <c r="H482" s="133">
        <v>260</v>
      </c>
      <c r="I482" s="135">
        <v>1064</v>
      </c>
      <c r="J482" s="133"/>
      <c r="K482" s="133">
        <v>0.88</v>
      </c>
      <c r="L482" s="133">
        <v>0.34</v>
      </c>
      <c r="M482" s="133"/>
      <c r="N482" s="133">
        <v>0</v>
      </c>
      <c r="O482" s="133">
        <v>-1.1499999999999999</v>
      </c>
      <c r="P482" s="133">
        <v>-0.96</v>
      </c>
      <c r="Q482" s="133">
        <v>0.31</v>
      </c>
      <c r="R482" s="133"/>
      <c r="S482" s="133">
        <v>55.13</v>
      </c>
      <c r="T482" s="133"/>
      <c r="U482" s="133"/>
      <c r="V482" s="133"/>
      <c r="W482" s="134"/>
      <c r="X482" s="133"/>
      <c r="Y482" s="2"/>
      <c r="Z482" s="2"/>
    </row>
    <row r="483" spans="1:26" ht="15.75" customHeight="1" thickTop="1" thickBot="1" x14ac:dyDescent="0.35">
      <c r="A483" s="131" t="s">
        <v>484</v>
      </c>
      <c r="B483" s="131">
        <v>482</v>
      </c>
      <c r="C483" s="136" t="s">
        <v>1122</v>
      </c>
      <c r="D483" s="136"/>
      <c r="E483" s="136">
        <v>0.36</v>
      </c>
      <c r="F483" s="136">
        <v>0</v>
      </c>
      <c r="G483" s="138">
        <v>92400</v>
      </c>
      <c r="H483" s="136">
        <v>33</v>
      </c>
      <c r="I483" s="136">
        <v>376</v>
      </c>
      <c r="J483" s="136"/>
      <c r="K483" s="136">
        <v>0.22</v>
      </c>
      <c r="L483" s="136">
        <v>1.1000000000000001</v>
      </c>
      <c r="M483" s="136"/>
      <c r="N483" s="136">
        <v>0</v>
      </c>
      <c r="O483" s="136">
        <v>-3.15</v>
      </c>
      <c r="P483" s="136">
        <v>-9.09</v>
      </c>
      <c r="Q483" s="136">
        <v>-1.85</v>
      </c>
      <c r="R483" s="136"/>
      <c r="S483" s="136">
        <v>31.48</v>
      </c>
      <c r="T483" s="136"/>
      <c r="U483" s="136"/>
      <c r="V483" s="136"/>
      <c r="W483" s="137"/>
      <c r="X483" s="136"/>
      <c r="Y483" s="2"/>
      <c r="Z483" s="2"/>
    </row>
    <row r="484" spans="1:26" ht="15.75" customHeight="1" thickTop="1" thickBot="1" x14ac:dyDescent="0.35">
      <c r="A484" s="130" t="s">
        <v>485</v>
      </c>
      <c r="B484" s="130">
        <v>483</v>
      </c>
      <c r="C484" s="133" t="s">
        <v>1122</v>
      </c>
      <c r="D484" s="133"/>
      <c r="E484" s="133">
        <v>5.5</v>
      </c>
      <c r="F484" s="134">
        <v>8.91</v>
      </c>
      <c r="G484" s="135">
        <v>9613000</v>
      </c>
      <c r="H484" s="135">
        <v>52651</v>
      </c>
      <c r="I484" s="135">
        <v>5536</v>
      </c>
      <c r="J484" s="133">
        <v>590.52</v>
      </c>
      <c r="K484" s="133">
        <v>1.55</v>
      </c>
      <c r="L484" s="133">
        <v>4.26</v>
      </c>
      <c r="M484" s="133"/>
      <c r="N484" s="133">
        <v>0.01</v>
      </c>
      <c r="O484" s="133">
        <v>2.66</v>
      </c>
      <c r="P484" s="133">
        <v>0.26</v>
      </c>
      <c r="Q484" s="133">
        <v>-3.37</v>
      </c>
      <c r="R484" s="133">
        <v>2.73</v>
      </c>
      <c r="S484" s="133">
        <v>57.59</v>
      </c>
      <c r="T484" s="133"/>
      <c r="U484" s="133"/>
      <c r="V484" s="133"/>
      <c r="W484" s="134"/>
      <c r="X484" s="133"/>
      <c r="Y484" s="2"/>
      <c r="Z484" s="2"/>
    </row>
    <row r="485" spans="1:26" ht="15.75" customHeight="1" thickTop="1" thickBot="1" x14ac:dyDescent="0.35">
      <c r="A485" s="131" t="s">
        <v>486</v>
      </c>
      <c r="B485" s="131">
        <v>484</v>
      </c>
      <c r="C485" s="136" t="s">
        <v>1122</v>
      </c>
      <c r="D485" s="136"/>
      <c r="E485" s="136">
        <v>1.18</v>
      </c>
      <c r="F485" s="136">
        <v>0</v>
      </c>
      <c r="G485" s="138">
        <v>35400</v>
      </c>
      <c r="H485" s="136">
        <v>42</v>
      </c>
      <c r="I485" s="136">
        <v>757</v>
      </c>
      <c r="J485" s="136"/>
      <c r="K485" s="136">
        <v>0.34</v>
      </c>
      <c r="L485" s="136">
        <v>1.45</v>
      </c>
      <c r="M485" s="136"/>
      <c r="N485" s="136">
        <v>0</v>
      </c>
      <c r="O485" s="136">
        <v>-0.69</v>
      </c>
      <c r="P485" s="136">
        <v>-2.81</v>
      </c>
      <c r="Q485" s="136">
        <v>-6.22</v>
      </c>
      <c r="R485" s="136">
        <v>7.63</v>
      </c>
      <c r="S485" s="136">
        <v>47.02</v>
      </c>
      <c r="T485" s="136"/>
      <c r="U485" s="136"/>
      <c r="V485" s="136"/>
      <c r="W485" s="137"/>
      <c r="X485" s="136"/>
      <c r="Y485" s="2"/>
      <c r="Z485" s="2"/>
    </row>
    <row r="486" spans="1:26" ht="15.75" customHeight="1" thickTop="1" thickBot="1" x14ac:dyDescent="0.35">
      <c r="A486" s="130" t="s">
        <v>487</v>
      </c>
      <c r="B486" s="130">
        <v>485</v>
      </c>
      <c r="C486" s="133" t="s">
        <v>1122</v>
      </c>
      <c r="D486" s="133"/>
      <c r="E486" s="133">
        <v>5.0999999999999996</v>
      </c>
      <c r="F486" s="134">
        <v>2.82</v>
      </c>
      <c r="G486" s="135">
        <v>1214900</v>
      </c>
      <c r="H486" s="135">
        <v>6257</v>
      </c>
      <c r="I486" s="135">
        <v>3152</v>
      </c>
      <c r="J486" s="133">
        <v>26.13</v>
      </c>
      <c r="K486" s="133">
        <v>0.89</v>
      </c>
      <c r="L486" s="133">
        <v>1.23</v>
      </c>
      <c r="M486" s="133"/>
      <c r="N486" s="133">
        <v>0.19</v>
      </c>
      <c r="O486" s="133">
        <v>1.38</v>
      </c>
      <c r="P486" s="133">
        <v>3.3</v>
      </c>
      <c r="Q486" s="133">
        <v>-3.63</v>
      </c>
      <c r="R486" s="133">
        <v>10.199999999999999</v>
      </c>
      <c r="S486" s="133">
        <v>28.3</v>
      </c>
      <c r="T486" s="133"/>
      <c r="U486" s="133"/>
      <c r="V486" s="133"/>
      <c r="W486" s="134"/>
      <c r="X486" s="133"/>
      <c r="Y486" s="2"/>
      <c r="Z486" s="2"/>
    </row>
    <row r="487" spans="1:26" ht="15.75" customHeight="1" thickTop="1" thickBot="1" x14ac:dyDescent="0.35">
      <c r="A487" s="131" t="s">
        <v>488</v>
      </c>
      <c r="B487" s="131">
        <v>486</v>
      </c>
      <c r="C487" s="136" t="s">
        <v>1122</v>
      </c>
      <c r="D487" s="136"/>
      <c r="E487" s="136">
        <v>0.93</v>
      </c>
      <c r="F487" s="139">
        <v>-3.13</v>
      </c>
      <c r="G487" s="138">
        <v>249400</v>
      </c>
      <c r="H487" s="136">
        <v>231</v>
      </c>
      <c r="I487" s="136">
        <v>284</v>
      </c>
      <c r="J487" s="136">
        <v>39.270000000000003</v>
      </c>
      <c r="K487" s="136">
        <v>1.61</v>
      </c>
      <c r="L487" s="136">
        <v>1.1499999999999999</v>
      </c>
      <c r="M487" s="136">
        <v>0.05</v>
      </c>
      <c r="N487" s="136">
        <v>0.02</v>
      </c>
      <c r="O487" s="136">
        <v>2.13</v>
      </c>
      <c r="P487" s="136">
        <v>4</v>
      </c>
      <c r="Q487" s="136">
        <v>-7.26</v>
      </c>
      <c r="R487" s="136">
        <v>5.38</v>
      </c>
      <c r="S487" s="136">
        <v>26.34</v>
      </c>
      <c r="T487" s="136"/>
      <c r="U487" s="136"/>
      <c r="V487" s="136"/>
      <c r="W487" s="137"/>
      <c r="X487" s="136"/>
      <c r="Y487" s="2"/>
      <c r="Z487" s="2"/>
    </row>
    <row r="488" spans="1:26" ht="15.75" customHeight="1" thickTop="1" thickBot="1" x14ac:dyDescent="0.35">
      <c r="A488" s="130" t="s">
        <v>489</v>
      </c>
      <c r="B488" s="130">
        <v>487</v>
      </c>
      <c r="C488" s="133" t="s">
        <v>1122</v>
      </c>
      <c r="D488" s="133"/>
      <c r="E488" s="133">
        <v>22</v>
      </c>
      <c r="F488" s="133">
        <v>0</v>
      </c>
      <c r="G488" s="135">
        <v>1204000</v>
      </c>
      <c r="H488" s="135">
        <v>26292</v>
      </c>
      <c r="I488" s="135">
        <v>6696</v>
      </c>
      <c r="J488" s="133">
        <v>20.27</v>
      </c>
      <c r="K488" s="133">
        <v>2.5099999999999998</v>
      </c>
      <c r="L488" s="133">
        <v>0.24</v>
      </c>
      <c r="M488" s="133">
        <v>0.83</v>
      </c>
      <c r="N488" s="133">
        <v>1.04</v>
      </c>
      <c r="O488" s="133">
        <v>12.05</v>
      </c>
      <c r="P488" s="133">
        <v>12.57</v>
      </c>
      <c r="Q488" s="133">
        <v>10.53</v>
      </c>
      <c r="R488" s="133">
        <v>3.77</v>
      </c>
      <c r="S488" s="133">
        <v>24.79</v>
      </c>
      <c r="T488" s="133"/>
      <c r="U488" s="133"/>
      <c r="V488" s="133"/>
      <c r="W488" s="134"/>
      <c r="X488" s="133"/>
      <c r="Y488" s="2"/>
      <c r="Z488" s="2"/>
    </row>
    <row r="489" spans="1:26" ht="15.75" customHeight="1" thickTop="1" thickBot="1" x14ac:dyDescent="0.35">
      <c r="A489" s="131" t="s">
        <v>490</v>
      </c>
      <c r="B489" s="131">
        <v>488</v>
      </c>
      <c r="C489" s="136" t="s">
        <v>1122</v>
      </c>
      <c r="D489" s="136"/>
      <c r="E489" s="136">
        <v>12.8</v>
      </c>
      <c r="F489" s="139">
        <v>-0.78</v>
      </c>
      <c r="G489" s="138">
        <v>2240600</v>
      </c>
      <c r="H489" s="138">
        <v>29234</v>
      </c>
      <c r="I489" s="138">
        <v>5442</v>
      </c>
      <c r="J489" s="136">
        <v>11.52</v>
      </c>
      <c r="K489" s="136">
        <v>0.83</v>
      </c>
      <c r="L489" s="136">
        <v>0.2</v>
      </c>
      <c r="M489" s="136">
        <v>0.12</v>
      </c>
      <c r="N489" s="136">
        <v>1.1499999999999999</v>
      </c>
      <c r="O489" s="136">
        <v>6.52</v>
      </c>
      <c r="P489" s="136">
        <v>7.11</v>
      </c>
      <c r="Q489" s="136">
        <v>1.89</v>
      </c>
      <c r="R489" s="136">
        <v>10.55</v>
      </c>
      <c r="S489" s="136">
        <v>58.03</v>
      </c>
      <c r="T489" s="136"/>
      <c r="U489" s="136"/>
      <c r="V489" s="136"/>
      <c r="W489" s="137"/>
      <c r="X489" s="136"/>
      <c r="Y489" s="2"/>
      <c r="Z489" s="2"/>
    </row>
    <row r="490" spans="1:26" ht="15.75" customHeight="1" thickTop="1" thickBot="1" x14ac:dyDescent="0.35">
      <c r="A490" s="130" t="s">
        <v>491</v>
      </c>
      <c r="B490" s="130">
        <v>489</v>
      </c>
      <c r="C490" s="133" t="s">
        <v>1122</v>
      </c>
      <c r="D490" s="133"/>
      <c r="E490" s="133">
        <v>24.9</v>
      </c>
      <c r="F490" s="140">
        <v>-0.4</v>
      </c>
      <c r="G490" s="135">
        <v>22300</v>
      </c>
      <c r="H490" s="133">
        <v>556</v>
      </c>
      <c r="I490" s="135">
        <v>8964</v>
      </c>
      <c r="J490" s="133">
        <v>18.329999999999998</v>
      </c>
      <c r="K490" s="133">
        <v>3.84</v>
      </c>
      <c r="L490" s="133">
        <v>0.13</v>
      </c>
      <c r="M490" s="133">
        <v>1.1499999999999999</v>
      </c>
      <c r="N490" s="133">
        <v>1.36</v>
      </c>
      <c r="O490" s="133">
        <v>23.22</v>
      </c>
      <c r="P490" s="133">
        <v>21.3</v>
      </c>
      <c r="Q490" s="133">
        <v>18.07</v>
      </c>
      <c r="R490" s="133">
        <v>4.62</v>
      </c>
      <c r="S490" s="133">
        <v>22.55</v>
      </c>
      <c r="T490" s="133"/>
      <c r="U490" s="133"/>
      <c r="V490" s="133"/>
      <c r="W490" s="134"/>
      <c r="X490" s="133"/>
      <c r="Y490" s="2"/>
      <c r="Z490" s="2"/>
    </row>
    <row r="491" spans="1:26" ht="15.75" customHeight="1" thickTop="1" thickBot="1" x14ac:dyDescent="0.35">
      <c r="A491" s="131" t="s">
        <v>492</v>
      </c>
      <c r="B491" s="131">
        <v>490</v>
      </c>
      <c r="C491" s="136" t="s">
        <v>1122</v>
      </c>
      <c r="D491" s="136"/>
      <c r="E491" s="136">
        <v>47</v>
      </c>
      <c r="F491" s="139">
        <v>-3.59</v>
      </c>
      <c r="G491" s="138">
        <v>13602500</v>
      </c>
      <c r="H491" s="138">
        <v>650253</v>
      </c>
      <c r="I491" s="138">
        <v>64538</v>
      </c>
      <c r="J491" s="136">
        <v>16.170000000000002</v>
      </c>
      <c r="K491" s="136">
        <v>3.05</v>
      </c>
      <c r="L491" s="136">
        <v>1.28</v>
      </c>
      <c r="M491" s="136">
        <v>1.4</v>
      </c>
      <c r="N491" s="136">
        <v>2.95</v>
      </c>
      <c r="O491" s="136">
        <v>11.36</v>
      </c>
      <c r="P491" s="136">
        <v>21.69</v>
      </c>
      <c r="Q491" s="136">
        <v>37.229999999999997</v>
      </c>
      <c r="R491" s="136">
        <v>2.98</v>
      </c>
      <c r="S491" s="136">
        <v>45.08</v>
      </c>
      <c r="T491" s="136"/>
      <c r="U491" s="136"/>
      <c r="V491" s="136"/>
      <c r="W491" s="137"/>
      <c r="X491" s="136"/>
      <c r="Y491" s="2"/>
      <c r="Z491" s="2"/>
    </row>
    <row r="492" spans="1:26" ht="15.75" customHeight="1" thickTop="1" thickBot="1" x14ac:dyDescent="0.35">
      <c r="A492" s="130" t="s">
        <v>493</v>
      </c>
      <c r="B492" s="130">
        <v>491</v>
      </c>
      <c r="C492" s="133" t="s">
        <v>1122</v>
      </c>
      <c r="D492" s="133"/>
      <c r="E492" s="133">
        <v>10.7</v>
      </c>
      <c r="F492" s="140">
        <v>-2.73</v>
      </c>
      <c r="G492" s="135">
        <v>1500</v>
      </c>
      <c r="H492" s="133">
        <v>16</v>
      </c>
      <c r="I492" s="133">
        <v>257</v>
      </c>
      <c r="J492" s="133"/>
      <c r="K492" s="133">
        <v>0.65</v>
      </c>
      <c r="L492" s="133">
        <v>7.0000000000000007E-2</v>
      </c>
      <c r="M492" s="133"/>
      <c r="N492" s="133">
        <v>0</v>
      </c>
      <c r="O492" s="133">
        <v>-3.28</v>
      </c>
      <c r="P492" s="133">
        <v>-3.4</v>
      </c>
      <c r="Q492" s="133">
        <v>-5.27</v>
      </c>
      <c r="R492" s="133"/>
      <c r="S492" s="133">
        <v>22.83</v>
      </c>
      <c r="T492" s="133"/>
      <c r="U492" s="133"/>
      <c r="V492" s="133"/>
      <c r="W492" s="134"/>
      <c r="X492" s="133"/>
      <c r="Y492" s="2"/>
      <c r="Z492" s="2"/>
    </row>
    <row r="493" spans="1:26" ht="15.75" customHeight="1" thickTop="1" thickBot="1" x14ac:dyDescent="0.35">
      <c r="A493" s="131" t="s">
        <v>494</v>
      </c>
      <c r="B493" s="131">
        <v>492</v>
      </c>
      <c r="C493" s="136" t="s">
        <v>1122</v>
      </c>
      <c r="D493" s="136"/>
      <c r="E493" s="136">
        <v>2.2200000000000002</v>
      </c>
      <c r="F493" s="136">
        <v>0</v>
      </c>
      <c r="G493" s="138">
        <v>3150700</v>
      </c>
      <c r="H493" s="138">
        <v>7013</v>
      </c>
      <c r="I493" s="138">
        <v>9279</v>
      </c>
      <c r="J493" s="136">
        <v>4.25</v>
      </c>
      <c r="K493" s="136">
        <v>0.53</v>
      </c>
      <c r="L493" s="136">
        <v>1.64</v>
      </c>
      <c r="M493" s="136">
        <v>0.19</v>
      </c>
      <c r="N493" s="136">
        <v>0.52</v>
      </c>
      <c r="O493" s="136">
        <v>6.35</v>
      </c>
      <c r="P493" s="136">
        <v>12.97</v>
      </c>
      <c r="Q493" s="136">
        <v>9.59</v>
      </c>
      <c r="R493" s="136">
        <v>8.56</v>
      </c>
      <c r="S493" s="136">
        <v>39.06</v>
      </c>
      <c r="T493" s="136"/>
      <c r="U493" s="136"/>
      <c r="V493" s="136"/>
      <c r="W493" s="137"/>
      <c r="X493" s="136"/>
      <c r="Y493" s="2"/>
      <c r="Z493" s="2"/>
    </row>
    <row r="494" spans="1:26" ht="15.75" customHeight="1" thickTop="1" thickBot="1" x14ac:dyDescent="0.35">
      <c r="A494" s="130" t="s">
        <v>495</v>
      </c>
      <c r="B494" s="130">
        <v>493</v>
      </c>
      <c r="C494" s="133" t="s">
        <v>1122</v>
      </c>
      <c r="D494" s="133"/>
      <c r="E494" s="133">
        <v>64.5</v>
      </c>
      <c r="F494" s="134">
        <v>0.39</v>
      </c>
      <c r="G494" s="135">
        <v>12337000</v>
      </c>
      <c r="H494" s="135">
        <v>785677</v>
      </c>
      <c r="I494" s="135">
        <v>219016</v>
      </c>
      <c r="J494" s="133">
        <v>5.67</v>
      </c>
      <c r="K494" s="133">
        <v>0.53</v>
      </c>
      <c r="L494" s="133">
        <v>6.71</v>
      </c>
      <c r="M494" s="133">
        <v>4</v>
      </c>
      <c r="N494" s="133">
        <v>11.16</v>
      </c>
      <c r="O494" s="133">
        <v>1.77</v>
      </c>
      <c r="P494" s="133">
        <v>9.5</v>
      </c>
      <c r="Q494" s="133">
        <v>20.94</v>
      </c>
      <c r="R494" s="133">
        <v>9.69</v>
      </c>
      <c r="S494" s="133">
        <v>76.430000000000007</v>
      </c>
      <c r="T494" s="133"/>
      <c r="U494" s="133"/>
      <c r="V494" s="133"/>
      <c r="W494" s="134"/>
      <c r="X494" s="133"/>
      <c r="Y494" s="2"/>
      <c r="Z494" s="2"/>
    </row>
    <row r="495" spans="1:26" ht="15.75" customHeight="1" thickTop="1" thickBot="1" x14ac:dyDescent="0.35">
      <c r="A495" s="131" t="s">
        <v>496</v>
      </c>
      <c r="B495" s="131">
        <v>494</v>
      </c>
      <c r="C495" s="136" t="s">
        <v>1122</v>
      </c>
      <c r="D495" s="136"/>
      <c r="E495" s="136">
        <v>341</v>
      </c>
      <c r="F495" s="139">
        <v>-2.0099999999999998</v>
      </c>
      <c r="G495" s="138">
        <v>2241500</v>
      </c>
      <c r="H495" s="138">
        <v>769335</v>
      </c>
      <c r="I495" s="138">
        <v>409200</v>
      </c>
      <c r="J495" s="136">
        <v>13.59</v>
      </c>
      <c r="K495" s="136">
        <v>1.36</v>
      </c>
      <c r="L495" s="136">
        <v>1.22</v>
      </c>
      <c r="M495" s="136">
        <v>5.5</v>
      </c>
      <c r="N495" s="136">
        <v>24.73</v>
      </c>
      <c r="O495" s="136">
        <v>6.48</v>
      </c>
      <c r="P495" s="136">
        <v>10.32</v>
      </c>
      <c r="Q495" s="136">
        <v>7.83</v>
      </c>
      <c r="R495" s="136">
        <v>4.1100000000000003</v>
      </c>
      <c r="S495" s="136">
        <v>66.11</v>
      </c>
      <c r="T495" s="136"/>
      <c r="U495" s="136"/>
      <c r="V495" s="136"/>
      <c r="W495" s="137"/>
      <c r="X495" s="136"/>
      <c r="Y495" s="2"/>
      <c r="Z495" s="2"/>
    </row>
    <row r="496" spans="1:26" ht="15.75" customHeight="1" thickTop="1" thickBot="1" x14ac:dyDescent="0.35">
      <c r="A496" s="130" t="s">
        <v>497</v>
      </c>
      <c r="B496" s="130">
        <v>495</v>
      </c>
      <c r="C496" s="133" t="s">
        <v>1122</v>
      </c>
      <c r="D496" s="133"/>
      <c r="E496" s="133">
        <v>118</v>
      </c>
      <c r="F496" s="140">
        <v>-0.84</v>
      </c>
      <c r="G496" s="135">
        <v>95200</v>
      </c>
      <c r="H496" s="135">
        <v>11262</v>
      </c>
      <c r="I496" s="135">
        <v>35164</v>
      </c>
      <c r="J496" s="133">
        <v>10.72</v>
      </c>
      <c r="K496" s="133">
        <v>1.08</v>
      </c>
      <c r="L496" s="133">
        <v>1.48</v>
      </c>
      <c r="M496" s="133">
        <v>4</v>
      </c>
      <c r="N496" s="133">
        <v>10.96</v>
      </c>
      <c r="O496" s="133">
        <v>7.19</v>
      </c>
      <c r="P496" s="133">
        <v>10.09</v>
      </c>
      <c r="Q496" s="133">
        <v>8.5299999999999994</v>
      </c>
      <c r="R496" s="133">
        <v>6.78</v>
      </c>
      <c r="S496" s="133">
        <v>27.92</v>
      </c>
      <c r="T496" s="133"/>
      <c r="U496" s="133"/>
      <c r="V496" s="133"/>
      <c r="W496" s="134"/>
      <c r="X496" s="133"/>
      <c r="Y496" s="2"/>
      <c r="Z496" s="2"/>
    </row>
    <row r="497" spans="1:26" ht="15.75" customHeight="1" thickTop="1" thickBot="1" x14ac:dyDescent="0.35">
      <c r="A497" s="131" t="s">
        <v>498</v>
      </c>
      <c r="B497" s="131">
        <v>496</v>
      </c>
      <c r="C497" s="136" t="s">
        <v>1122</v>
      </c>
      <c r="D497" s="136"/>
      <c r="E497" s="136">
        <v>3.48</v>
      </c>
      <c r="F497" s="139">
        <v>-1.69</v>
      </c>
      <c r="G497" s="138">
        <v>7800</v>
      </c>
      <c r="H497" s="136">
        <v>27</v>
      </c>
      <c r="I497" s="138">
        <v>3323</v>
      </c>
      <c r="J497" s="136">
        <v>40.340000000000003</v>
      </c>
      <c r="K497" s="136">
        <v>1.29</v>
      </c>
      <c r="L497" s="136">
        <v>1.58</v>
      </c>
      <c r="M497" s="136">
        <v>0.06</v>
      </c>
      <c r="N497" s="136">
        <v>0.09</v>
      </c>
      <c r="O497" s="136">
        <v>3.47</v>
      </c>
      <c r="P497" s="136">
        <v>3.18</v>
      </c>
      <c r="Q497" s="136">
        <v>1.52</v>
      </c>
      <c r="R497" s="136">
        <v>1.75</v>
      </c>
      <c r="S497" s="136">
        <v>28.42</v>
      </c>
      <c r="T497" s="136"/>
      <c r="U497" s="136"/>
      <c r="V497" s="136"/>
      <c r="W497" s="137"/>
      <c r="X497" s="136"/>
      <c r="Y497" s="2"/>
      <c r="Z497" s="2"/>
    </row>
    <row r="498" spans="1:26" ht="15.75" customHeight="1" thickTop="1" thickBot="1" x14ac:dyDescent="0.35">
      <c r="A498" s="130" t="s">
        <v>499</v>
      </c>
      <c r="B498" s="130">
        <v>497</v>
      </c>
      <c r="C498" s="133" t="s">
        <v>1122</v>
      </c>
      <c r="D498" s="133"/>
      <c r="E498" s="133">
        <v>1.3</v>
      </c>
      <c r="F498" s="140">
        <v>-2.2599999999999998</v>
      </c>
      <c r="G498" s="135">
        <v>1049200</v>
      </c>
      <c r="H498" s="135">
        <v>1373</v>
      </c>
      <c r="I498" s="133">
        <v>975</v>
      </c>
      <c r="J498" s="133"/>
      <c r="K498" s="133">
        <v>0.59</v>
      </c>
      <c r="L498" s="133">
        <v>0.94</v>
      </c>
      <c r="M498" s="133">
        <v>0.02</v>
      </c>
      <c r="N498" s="133">
        <v>0</v>
      </c>
      <c r="O498" s="133">
        <v>-0.56999999999999995</v>
      </c>
      <c r="P498" s="133">
        <v>-2.93</v>
      </c>
      <c r="Q498" s="133">
        <v>2.83</v>
      </c>
      <c r="R498" s="133">
        <v>1.54</v>
      </c>
      <c r="S498" s="133">
        <v>44.64</v>
      </c>
      <c r="T498" s="133"/>
      <c r="U498" s="133"/>
      <c r="V498" s="133"/>
      <c r="W498" s="134"/>
      <c r="X498" s="133"/>
      <c r="Y498" s="2"/>
      <c r="Z498" s="2"/>
    </row>
    <row r="499" spans="1:26" ht="15.75" customHeight="1" thickTop="1" thickBot="1" x14ac:dyDescent="0.35">
      <c r="A499" s="131" t="s">
        <v>500</v>
      </c>
      <c r="B499" s="131">
        <v>498</v>
      </c>
      <c r="C499" s="131" t="s">
        <v>179</v>
      </c>
      <c r="D499" s="136"/>
      <c r="E499" s="136">
        <v>1.98</v>
      </c>
      <c r="F499" s="139">
        <v>-1</v>
      </c>
      <c r="G499" s="138">
        <v>9460200</v>
      </c>
      <c r="H499" s="138">
        <v>18917</v>
      </c>
      <c r="I499" s="138">
        <v>1188</v>
      </c>
      <c r="J499" s="136">
        <v>19.07</v>
      </c>
      <c r="K499" s="136"/>
      <c r="L499" s="136">
        <v>0.72</v>
      </c>
      <c r="M499" s="136"/>
      <c r="N499" s="136">
        <v>0.1</v>
      </c>
      <c r="O499" s="136"/>
      <c r="P499" s="136"/>
      <c r="Q499" s="136"/>
      <c r="R499" s="136"/>
      <c r="S499" s="136">
        <v>32.24</v>
      </c>
      <c r="T499" s="136"/>
      <c r="U499" s="136"/>
      <c r="V499" s="136"/>
      <c r="W499" s="137"/>
      <c r="X499" s="136"/>
      <c r="Y499" s="2"/>
      <c r="Z499" s="2"/>
    </row>
    <row r="500" spans="1:26" ht="15.75" customHeight="1" thickTop="1" thickBot="1" x14ac:dyDescent="0.35">
      <c r="A500" s="130" t="s">
        <v>501</v>
      </c>
      <c r="B500" s="130">
        <v>499</v>
      </c>
      <c r="C500" s="133" t="s">
        <v>1122</v>
      </c>
      <c r="D500" s="133"/>
      <c r="E500" s="133">
        <v>1.69</v>
      </c>
      <c r="F500" s="140">
        <v>-1.74</v>
      </c>
      <c r="G500" s="135">
        <v>411500</v>
      </c>
      <c r="H500" s="133">
        <v>696</v>
      </c>
      <c r="I500" s="135">
        <v>2028</v>
      </c>
      <c r="J500" s="133">
        <v>18.149999999999999</v>
      </c>
      <c r="K500" s="133">
        <v>0.77</v>
      </c>
      <c r="L500" s="133">
        <v>0.92</v>
      </c>
      <c r="M500" s="133"/>
      <c r="N500" s="133">
        <v>0.09</v>
      </c>
      <c r="O500" s="133">
        <v>4.17</v>
      </c>
      <c r="P500" s="133">
        <v>4.26</v>
      </c>
      <c r="Q500" s="133">
        <v>3.99</v>
      </c>
      <c r="R500" s="133">
        <v>5.92</v>
      </c>
      <c r="S500" s="133">
        <v>36.869999999999997</v>
      </c>
      <c r="T500" s="133"/>
      <c r="U500" s="133"/>
      <c r="V500" s="133"/>
      <c r="W500" s="134"/>
      <c r="X500" s="133"/>
      <c r="Y500" s="2"/>
      <c r="Z500" s="2"/>
    </row>
    <row r="501" spans="1:26" ht="15.75" customHeight="1" thickTop="1" thickBot="1" x14ac:dyDescent="0.35">
      <c r="A501" s="131" t="s">
        <v>502</v>
      </c>
      <c r="B501" s="131">
        <v>500</v>
      </c>
      <c r="C501" s="136" t="s">
        <v>1122</v>
      </c>
      <c r="D501" s="136"/>
      <c r="E501" s="136">
        <v>5.9</v>
      </c>
      <c r="F501" s="139">
        <v>-1.67</v>
      </c>
      <c r="G501" s="138">
        <v>29000</v>
      </c>
      <c r="H501" s="136">
        <v>172</v>
      </c>
      <c r="I501" s="138">
        <v>1770</v>
      </c>
      <c r="J501" s="136">
        <v>7.19</v>
      </c>
      <c r="K501" s="136">
        <v>0.87</v>
      </c>
      <c r="L501" s="136">
        <v>0.19</v>
      </c>
      <c r="M501" s="136">
        <v>0.4</v>
      </c>
      <c r="N501" s="136">
        <v>0.82</v>
      </c>
      <c r="O501" s="136">
        <v>13.02</v>
      </c>
      <c r="P501" s="136">
        <v>12.03</v>
      </c>
      <c r="Q501" s="136">
        <v>14.3</v>
      </c>
      <c r="R501" s="136">
        <v>6.99</v>
      </c>
      <c r="S501" s="136">
        <v>52.66</v>
      </c>
      <c r="T501" s="136"/>
      <c r="U501" s="136"/>
      <c r="V501" s="136"/>
      <c r="W501" s="137"/>
      <c r="X501" s="136"/>
      <c r="Y501" s="2"/>
      <c r="Z501" s="2"/>
    </row>
    <row r="502" spans="1:26" ht="15.75" customHeight="1" thickTop="1" thickBot="1" x14ac:dyDescent="0.35">
      <c r="A502" s="130" t="s">
        <v>503</v>
      </c>
      <c r="B502" s="130">
        <v>501</v>
      </c>
      <c r="C502" s="133" t="s">
        <v>1122</v>
      </c>
      <c r="D502" s="133"/>
      <c r="E502" s="133">
        <v>0.23</v>
      </c>
      <c r="F502" s="134">
        <v>27.78</v>
      </c>
      <c r="G502" s="135">
        <v>31858600</v>
      </c>
      <c r="H502" s="135">
        <v>6997</v>
      </c>
      <c r="I502" s="135">
        <v>2605</v>
      </c>
      <c r="J502" s="133"/>
      <c r="K502" s="133">
        <v>4.4000000000000004</v>
      </c>
      <c r="L502" s="133">
        <v>6.77</v>
      </c>
      <c r="M502" s="133"/>
      <c r="N502" s="133">
        <v>0</v>
      </c>
      <c r="O502" s="133">
        <v>-0.17</v>
      </c>
      <c r="P502" s="133">
        <v>-31.79</v>
      </c>
      <c r="Q502" s="133">
        <v>-33.39</v>
      </c>
      <c r="R502" s="133"/>
      <c r="S502" s="133">
        <v>15.69</v>
      </c>
      <c r="T502" s="133"/>
      <c r="U502" s="133"/>
      <c r="V502" s="133"/>
      <c r="W502" s="134"/>
      <c r="X502" s="133"/>
      <c r="Y502" s="2"/>
      <c r="Z502" s="2"/>
    </row>
    <row r="503" spans="1:26" ht="15.75" customHeight="1" thickTop="1" thickBot="1" x14ac:dyDescent="0.35">
      <c r="A503" s="131" t="s">
        <v>504</v>
      </c>
      <c r="B503" s="131">
        <v>502</v>
      </c>
      <c r="C503" s="136" t="s">
        <v>1122</v>
      </c>
      <c r="D503" s="136"/>
      <c r="E503" s="136">
        <v>1.22</v>
      </c>
      <c r="F503" s="139">
        <v>-1.61</v>
      </c>
      <c r="G503" s="138">
        <v>590700</v>
      </c>
      <c r="H503" s="136">
        <v>735</v>
      </c>
      <c r="I503" s="136">
        <v>293</v>
      </c>
      <c r="J503" s="136">
        <v>9.9</v>
      </c>
      <c r="K503" s="136">
        <v>0.85</v>
      </c>
      <c r="L503" s="136">
        <v>0.32</v>
      </c>
      <c r="M503" s="136">
        <v>0.05</v>
      </c>
      <c r="N503" s="136">
        <v>0.12</v>
      </c>
      <c r="O503" s="136">
        <v>7.94</v>
      </c>
      <c r="P503" s="136">
        <v>8.84</v>
      </c>
      <c r="Q503" s="136">
        <v>6.71</v>
      </c>
      <c r="R503" s="136">
        <v>4.0999999999999996</v>
      </c>
      <c r="S503" s="136">
        <v>27.88</v>
      </c>
      <c r="T503" s="136"/>
      <c r="U503" s="136"/>
      <c r="V503" s="136"/>
      <c r="W503" s="137"/>
      <c r="X503" s="136"/>
      <c r="Y503" s="2"/>
      <c r="Z503" s="2"/>
    </row>
    <row r="504" spans="1:26" ht="15.75" customHeight="1" thickTop="1" thickBot="1" x14ac:dyDescent="0.35">
      <c r="A504" s="130" t="s">
        <v>505</v>
      </c>
      <c r="B504" s="130">
        <v>503</v>
      </c>
      <c r="C504" s="133" t="s">
        <v>1122</v>
      </c>
      <c r="D504" s="133"/>
      <c r="E504" s="133">
        <v>1.4</v>
      </c>
      <c r="F504" s="140">
        <v>-1.41</v>
      </c>
      <c r="G504" s="135">
        <v>71600</v>
      </c>
      <c r="H504" s="133">
        <v>100</v>
      </c>
      <c r="I504" s="133">
        <v>549</v>
      </c>
      <c r="J504" s="133"/>
      <c r="K504" s="133">
        <v>0.48</v>
      </c>
      <c r="L504" s="133">
        <v>1.46</v>
      </c>
      <c r="M504" s="133"/>
      <c r="N504" s="133">
        <v>0</v>
      </c>
      <c r="O504" s="133">
        <v>-0.3</v>
      </c>
      <c r="P504" s="133">
        <v>-2.29</v>
      </c>
      <c r="Q504" s="133">
        <v>-1.64</v>
      </c>
      <c r="R504" s="133"/>
      <c r="S504" s="133">
        <v>29.24</v>
      </c>
      <c r="T504" s="133"/>
      <c r="U504" s="133"/>
      <c r="V504" s="133"/>
      <c r="W504" s="134"/>
      <c r="X504" s="133"/>
      <c r="Y504" s="2"/>
      <c r="Z504" s="2"/>
    </row>
    <row r="505" spans="1:26" ht="15.75" customHeight="1" thickTop="1" thickBot="1" x14ac:dyDescent="0.35">
      <c r="A505" s="131" t="s">
        <v>506</v>
      </c>
      <c r="B505" s="131">
        <v>504</v>
      </c>
      <c r="C505" s="136" t="s">
        <v>1122</v>
      </c>
      <c r="D505" s="136"/>
      <c r="E505" s="136">
        <v>5</v>
      </c>
      <c r="F505" s="139">
        <v>-1.96</v>
      </c>
      <c r="G505" s="138">
        <v>1518400</v>
      </c>
      <c r="H505" s="138">
        <v>7673</v>
      </c>
      <c r="I505" s="138">
        <v>3699</v>
      </c>
      <c r="J505" s="136">
        <v>10.45</v>
      </c>
      <c r="K505" s="136">
        <v>2.21</v>
      </c>
      <c r="L505" s="136">
        <v>1.0900000000000001</v>
      </c>
      <c r="M505" s="136">
        <v>0.04</v>
      </c>
      <c r="N505" s="136">
        <v>0.48</v>
      </c>
      <c r="O505" s="136">
        <v>14.29</v>
      </c>
      <c r="P505" s="136">
        <v>22.26</v>
      </c>
      <c r="Q505" s="136">
        <v>10.31</v>
      </c>
      <c r="R505" s="136">
        <v>5.2</v>
      </c>
      <c r="S505" s="136">
        <v>74.010000000000005</v>
      </c>
      <c r="T505" s="136"/>
      <c r="U505" s="136"/>
      <c r="V505" s="136"/>
      <c r="W505" s="137"/>
      <c r="X505" s="136"/>
      <c r="Y505" s="2"/>
      <c r="Z505" s="2"/>
    </row>
    <row r="506" spans="1:26" ht="15.75" customHeight="1" thickTop="1" thickBot="1" x14ac:dyDescent="0.35">
      <c r="A506" s="130" t="s">
        <v>507</v>
      </c>
      <c r="B506" s="130">
        <v>505</v>
      </c>
      <c r="C506" s="133" t="s">
        <v>1122</v>
      </c>
      <c r="D506" s="133"/>
      <c r="E506" s="133">
        <v>2.34</v>
      </c>
      <c r="F506" s="140">
        <v>-0.85</v>
      </c>
      <c r="G506" s="135">
        <v>280800</v>
      </c>
      <c r="H506" s="133">
        <v>656</v>
      </c>
      <c r="I506" s="135">
        <v>1425</v>
      </c>
      <c r="J506" s="133">
        <v>131.91</v>
      </c>
      <c r="K506" s="133">
        <v>1</v>
      </c>
      <c r="L506" s="133">
        <v>0.9</v>
      </c>
      <c r="M506" s="133">
        <v>0.01</v>
      </c>
      <c r="N506" s="133">
        <v>0.02</v>
      </c>
      <c r="O506" s="133">
        <v>2.3199999999999998</v>
      </c>
      <c r="P506" s="133">
        <v>0.76</v>
      </c>
      <c r="Q506" s="133">
        <v>0.34</v>
      </c>
      <c r="R506" s="133">
        <v>0.43</v>
      </c>
      <c r="S506" s="133">
        <v>39.299999999999997</v>
      </c>
      <c r="T506" s="133"/>
      <c r="U506" s="133"/>
      <c r="V506" s="133"/>
      <c r="W506" s="134"/>
      <c r="X506" s="133"/>
      <c r="Y506" s="2"/>
      <c r="Z506" s="2"/>
    </row>
    <row r="507" spans="1:26" ht="15.75" customHeight="1" thickTop="1" thickBot="1" x14ac:dyDescent="0.35">
      <c r="A507" s="131" t="s">
        <v>508</v>
      </c>
      <c r="B507" s="131">
        <v>506</v>
      </c>
      <c r="C507" s="136" t="s">
        <v>1123</v>
      </c>
      <c r="D507" s="136"/>
      <c r="E507" s="136">
        <v>26</v>
      </c>
      <c r="F507" s="136">
        <v>0</v>
      </c>
      <c r="G507" s="136">
        <v>0</v>
      </c>
      <c r="H507" s="136">
        <v>0</v>
      </c>
      <c r="I507" s="138">
        <v>19555</v>
      </c>
      <c r="J507" s="136"/>
      <c r="K507" s="136">
        <v>1.43</v>
      </c>
      <c r="L507" s="136">
        <v>5.62</v>
      </c>
      <c r="M507" s="136"/>
      <c r="N507" s="136">
        <v>0</v>
      </c>
      <c r="O507" s="136">
        <v>-0.15</v>
      </c>
      <c r="P507" s="136">
        <v>-0.86</v>
      </c>
      <c r="Q507" s="136">
        <v>5.66</v>
      </c>
      <c r="R507" s="136"/>
      <c r="S507" s="136">
        <v>7.35</v>
      </c>
      <c r="T507" s="136"/>
      <c r="U507" s="136"/>
      <c r="V507" s="136"/>
      <c r="W507" s="137"/>
      <c r="X507" s="136"/>
      <c r="Y507" s="2"/>
      <c r="Z507" s="2"/>
    </row>
    <row r="508" spans="1:26" ht="15.75" customHeight="1" thickTop="1" thickBot="1" x14ac:dyDescent="0.35">
      <c r="A508" s="130" t="s">
        <v>509</v>
      </c>
      <c r="B508" s="130">
        <v>507</v>
      </c>
      <c r="C508" s="133" t="s">
        <v>1122</v>
      </c>
      <c r="D508" s="133"/>
      <c r="E508" s="133">
        <v>2.06</v>
      </c>
      <c r="F508" s="140">
        <v>-3.74</v>
      </c>
      <c r="G508" s="135">
        <v>360800</v>
      </c>
      <c r="H508" s="133">
        <v>749</v>
      </c>
      <c r="I508" s="133">
        <v>680</v>
      </c>
      <c r="J508" s="133">
        <v>8.5500000000000007</v>
      </c>
      <c r="K508" s="133">
        <v>1.44</v>
      </c>
      <c r="L508" s="133">
        <v>2.42</v>
      </c>
      <c r="M508" s="133">
        <v>0.01</v>
      </c>
      <c r="N508" s="133">
        <v>0.24</v>
      </c>
      <c r="O508" s="133">
        <v>7.99</v>
      </c>
      <c r="P508" s="133">
        <v>18.399999999999999</v>
      </c>
      <c r="Q508" s="133">
        <v>6.35</v>
      </c>
      <c r="R508" s="133">
        <v>0.33</v>
      </c>
      <c r="S508" s="133">
        <v>31.39</v>
      </c>
      <c r="T508" s="133"/>
      <c r="U508" s="133"/>
      <c r="V508" s="133"/>
      <c r="W508" s="134"/>
      <c r="X508" s="133"/>
      <c r="Y508" s="2"/>
      <c r="Z508" s="2"/>
    </row>
    <row r="509" spans="1:26" ht="15.75" customHeight="1" thickTop="1" thickBot="1" x14ac:dyDescent="0.35">
      <c r="A509" s="131" t="s">
        <v>510</v>
      </c>
      <c r="B509" s="131">
        <v>508</v>
      </c>
      <c r="C509" s="136" t="s">
        <v>1123</v>
      </c>
      <c r="D509" s="136"/>
      <c r="E509" s="136">
        <v>2.8</v>
      </c>
      <c r="F509" s="139">
        <v>-0.71</v>
      </c>
      <c r="G509" s="138">
        <v>1320400</v>
      </c>
      <c r="H509" s="138">
        <v>3721</v>
      </c>
      <c r="I509" s="138">
        <v>3986</v>
      </c>
      <c r="J509" s="136">
        <v>3.73</v>
      </c>
      <c r="K509" s="136">
        <v>0.63</v>
      </c>
      <c r="L509" s="136">
        <v>1.55</v>
      </c>
      <c r="M509" s="136">
        <v>0.13</v>
      </c>
      <c r="N509" s="136">
        <v>0.75</v>
      </c>
      <c r="O509" s="136">
        <v>10.09</v>
      </c>
      <c r="P509" s="136">
        <v>18.02</v>
      </c>
      <c r="Q509" s="136">
        <v>22.44</v>
      </c>
      <c r="R509" s="136">
        <v>8.93</v>
      </c>
      <c r="S509" s="136">
        <v>38.15</v>
      </c>
      <c r="T509" s="136"/>
      <c r="U509" s="136"/>
      <c r="V509" s="136"/>
      <c r="W509" s="137"/>
      <c r="X509" s="136"/>
      <c r="Y509" s="2"/>
      <c r="Z509" s="2"/>
    </row>
    <row r="510" spans="1:26" ht="15.75" customHeight="1" thickTop="1" thickBot="1" x14ac:dyDescent="0.35">
      <c r="A510" s="130" t="s">
        <v>511</v>
      </c>
      <c r="B510" s="130">
        <v>509</v>
      </c>
      <c r="C510" s="133" t="s">
        <v>1122</v>
      </c>
      <c r="D510" s="133"/>
      <c r="E510" s="133">
        <v>4.4800000000000004</v>
      </c>
      <c r="F510" s="140">
        <v>-1.32</v>
      </c>
      <c r="G510" s="135">
        <v>903300</v>
      </c>
      <c r="H510" s="135">
        <v>4048</v>
      </c>
      <c r="I510" s="135">
        <v>9551</v>
      </c>
      <c r="J510" s="133">
        <v>4.6100000000000003</v>
      </c>
      <c r="K510" s="133">
        <v>0.7</v>
      </c>
      <c r="L510" s="133">
        <v>0.62</v>
      </c>
      <c r="M510" s="133">
        <v>0.22</v>
      </c>
      <c r="N510" s="133">
        <v>0.97</v>
      </c>
      <c r="O510" s="133">
        <v>10.89</v>
      </c>
      <c r="P510" s="133">
        <v>16.190000000000001</v>
      </c>
      <c r="Q510" s="133">
        <v>58.38</v>
      </c>
      <c r="R510" s="133">
        <v>4.91</v>
      </c>
      <c r="S510" s="133">
        <v>44.52</v>
      </c>
      <c r="T510" s="133"/>
      <c r="U510" s="133"/>
      <c r="V510" s="133"/>
      <c r="W510" s="134"/>
      <c r="X510" s="133"/>
      <c r="Y510" s="2"/>
      <c r="Z510" s="2"/>
    </row>
    <row r="511" spans="1:26" ht="15.75" customHeight="1" thickTop="1" thickBot="1" x14ac:dyDescent="0.35">
      <c r="A511" s="131" t="s">
        <v>512</v>
      </c>
      <c r="B511" s="131">
        <v>510</v>
      </c>
      <c r="C511" s="131" t="s">
        <v>179</v>
      </c>
      <c r="D511" s="136"/>
      <c r="E511" s="136">
        <v>5.85</v>
      </c>
      <c r="F511" s="139">
        <v>-5.65</v>
      </c>
      <c r="G511" s="138">
        <v>4401800</v>
      </c>
      <c r="H511" s="138">
        <v>26447</v>
      </c>
      <c r="I511" s="138">
        <v>4797</v>
      </c>
      <c r="J511" s="136">
        <v>41.94</v>
      </c>
      <c r="K511" s="136">
        <v>5.69</v>
      </c>
      <c r="L511" s="136">
        <v>0.57999999999999996</v>
      </c>
      <c r="M511" s="136">
        <v>0.08</v>
      </c>
      <c r="N511" s="136">
        <v>0.14000000000000001</v>
      </c>
      <c r="O511" s="136">
        <v>10.61</v>
      </c>
      <c r="P511" s="136">
        <v>12.51</v>
      </c>
      <c r="Q511" s="136">
        <v>9.74</v>
      </c>
      <c r="R511" s="136">
        <v>1.28</v>
      </c>
      <c r="S511" s="136">
        <v>31.68</v>
      </c>
      <c r="T511" s="136"/>
      <c r="U511" s="136"/>
      <c r="V511" s="136"/>
      <c r="W511" s="137"/>
      <c r="X511" s="136"/>
      <c r="Y511" s="2"/>
      <c r="Z511" s="2"/>
    </row>
    <row r="512" spans="1:26" ht="15.75" customHeight="1" thickTop="1" thickBot="1" x14ac:dyDescent="0.35">
      <c r="A512" s="130" t="s">
        <v>513</v>
      </c>
      <c r="B512" s="130">
        <v>511</v>
      </c>
      <c r="C512" s="133" t="s">
        <v>1122</v>
      </c>
      <c r="D512" s="133"/>
      <c r="E512" s="133">
        <v>135</v>
      </c>
      <c r="F512" s="133">
        <v>0</v>
      </c>
      <c r="G512" s="133">
        <v>0</v>
      </c>
      <c r="H512" s="133">
        <v>0</v>
      </c>
      <c r="I512" s="135">
        <v>2835</v>
      </c>
      <c r="J512" s="133"/>
      <c r="K512" s="133">
        <v>1.9</v>
      </c>
      <c r="L512" s="133">
        <v>0.31</v>
      </c>
      <c r="M512" s="133"/>
      <c r="N512" s="133">
        <v>0</v>
      </c>
      <c r="O512" s="133">
        <v>-19.850000000000001</v>
      </c>
      <c r="P512" s="133">
        <v>-26.68</v>
      </c>
      <c r="Q512" s="133">
        <v>-13.48</v>
      </c>
      <c r="R512" s="133"/>
      <c r="S512" s="133">
        <v>28.73</v>
      </c>
      <c r="T512" s="133"/>
      <c r="U512" s="133"/>
      <c r="V512" s="133"/>
      <c r="W512" s="134"/>
      <c r="X512" s="133"/>
      <c r="Y512" s="2"/>
      <c r="Z512" s="2"/>
    </row>
    <row r="513" spans="1:26" ht="15.75" customHeight="1" thickTop="1" thickBot="1" x14ac:dyDescent="0.35">
      <c r="A513" s="131" t="s">
        <v>514</v>
      </c>
      <c r="B513" s="131">
        <v>512</v>
      </c>
      <c r="C513" s="136" t="s">
        <v>1122</v>
      </c>
      <c r="D513" s="136"/>
      <c r="E513" s="136">
        <v>0.48</v>
      </c>
      <c r="F513" s="136">
        <v>0</v>
      </c>
      <c r="G513" s="138">
        <v>7883600</v>
      </c>
      <c r="H513" s="138">
        <v>3749</v>
      </c>
      <c r="I513" s="136">
        <v>629</v>
      </c>
      <c r="J513" s="136"/>
      <c r="K513" s="136">
        <v>0.39</v>
      </c>
      <c r="L513" s="136">
        <v>0.35</v>
      </c>
      <c r="M513" s="136"/>
      <c r="N513" s="136">
        <v>0</v>
      </c>
      <c r="O513" s="136">
        <v>-2.69</v>
      </c>
      <c r="P513" s="136">
        <v>-2.58</v>
      </c>
      <c r="Q513" s="136">
        <v>-11.09</v>
      </c>
      <c r="R513" s="136"/>
      <c r="S513" s="136">
        <v>85.86</v>
      </c>
      <c r="T513" s="136"/>
      <c r="U513" s="136"/>
      <c r="V513" s="136"/>
      <c r="W513" s="137"/>
      <c r="X513" s="136"/>
      <c r="Y513" s="2"/>
      <c r="Z513" s="2"/>
    </row>
    <row r="514" spans="1:26" ht="15.75" customHeight="1" thickTop="1" thickBot="1" x14ac:dyDescent="0.35">
      <c r="A514" s="130" t="s">
        <v>515</v>
      </c>
      <c r="B514" s="130">
        <v>513</v>
      </c>
      <c r="C514" s="133" t="s">
        <v>1122</v>
      </c>
      <c r="D514" s="133"/>
      <c r="E514" s="133">
        <v>8.75</v>
      </c>
      <c r="F514" s="140">
        <v>-2.23</v>
      </c>
      <c r="G514" s="135">
        <v>676000</v>
      </c>
      <c r="H514" s="135">
        <v>5941</v>
      </c>
      <c r="I514" s="135">
        <v>16081</v>
      </c>
      <c r="J514" s="133">
        <v>11.43</v>
      </c>
      <c r="K514" s="133">
        <v>1.5</v>
      </c>
      <c r="L514" s="133">
        <v>2.58</v>
      </c>
      <c r="M514" s="133">
        <v>0.1</v>
      </c>
      <c r="N514" s="133">
        <v>0.77</v>
      </c>
      <c r="O514" s="133">
        <v>6.18</v>
      </c>
      <c r="P514" s="133">
        <v>13.22</v>
      </c>
      <c r="Q514" s="133">
        <v>1.74</v>
      </c>
      <c r="R514" s="133">
        <v>4</v>
      </c>
      <c r="S514" s="133">
        <v>18.52</v>
      </c>
      <c r="T514" s="133"/>
      <c r="U514" s="133"/>
      <c r="V514" s="133"/>
      <c r="W514" s="134"/>
      <c r="X514" s="133"/>
      <c r="Y514" s="2"/>
      <c r="Z514" s="2"/>
    </row>
    <row r="515" spans="1:26" ht="15.75" customHeight="1" thickTop="1" thickBot="1" x14ac:dyDescent="0.35">
      <c r="A515" s="131" t="s">
        <v>516</v>
      </c>
      <c r="B515" s="131">
        <v>514</v>
      </c>
      <c r="C515" s="136" t="s">
        <v>1123</v>
      </c>
      <c r="D515" s="136"/>
      <c r="E515" s="136">
        <v>51.25</v>
      </c>
      <c r="F515" s="139">
        <v>-0.49</v>
      </c>
      <c r="G515" s="136">
        <v>200</v>
      </c>
      <c r="H515" s="136">
        <v>10</v>
      </c>
      <c r="I515" s="138">
        <v>6663</v>
      </c>
      <c r="J515" s="136">
        <v>23.9</v>
      </c>
      <c r="K515" s="136">
        <v>0.81</v>
      </c>
      <c r="L515" s="136">
        <v>0.04</v>
      </c>
      <c r="M515" s="136">
        <v>2.25</v>
      </c>
      <c r="N515" s="136">
        <v>2.14</v>
      </c>
      <c r="O515" s="136">
        <v>3.91</v>
      </c>
      <c r="P515" s="136">
        <v>3.35</v>
      </c>
      <c r="Q515" s="136">
        <v>-5.2</v>
      </c>
      <c r="R515" s="136">
        <v>4.37</v>
      </c>
      <c r="S515" s="136">
        <v>15.84</v>
      </c>
      <c r="T515" s="136"/>
      <c r="U515" s="136">
        <v>369</v>
      </c>
      <c r="V515" s="136">
        <v>362</v>
      </c>
      <c r="W515" s="144">
        <v>62.08</v>
      </c>
      <c r="X515" s="136"/>
      <c r="Y515" s="2"/>
      <c r="Z515" s="2"/>
    </row>
    <row r="516" spans="1:26" ht="15.75" customHeight="1" thickTop="1" thickBot="1" x14ac:dyDescent="0.35">
      <c r="A516" s="130" t="s">
        <v>517</v>
      </c>
      <c r="B516" s="130">
        <v>515</v>
      </c>
      <c r="C516" s="133" t="s">
        <v>1123</v>
      </c>
      <c r="D516" s="133"/>
      <c r="E516" s="133">
        <v>1.88</v>
      </c>
      <c r="F516" s="140">
        <v>-2.08</v>
      </c>
      <c r="G516" s="135">
        <v>6191600</v>
      </c>
      <c r="H516" s="135">
        <v>11775</v>
      </c>
      <c r="I516" s="135">
        <v>6756</v>
      </c>
      <c r="J516" s="133"/>
      <c r="K516" s="133">
        <v>0.38</v>
      </c>
      <c r="L516" s="133">
        <v>0.66</v>
      </c>
      <c r="M516" s="133"/>
      <c r="N516" s="133">
        <v>0</v>
      </c>
      <c r="O516" s="133">
        <v>-1.22</v>
      </c>
      <c r="P516" s="133">
        <v>-5.85</v>
      </c>
      <c r="Q516" s="133">
        <v>-34.200000000000003</v>
      </c>
      <c r="R516" s="133"/>
      <c r="S516" s="133">
        <v>37.75</v>
      </c>
      <c r="T516" s="133"/>
      <c r="U516" s="133"/>
      <c r="V516" s="133"/>
      <c r="W516" s="134"/>
      <c r="X516" s="133"/>
      <c r="Y516" s="2"/>
      <c r="Z516" s="2"/>
    </row>
    <row r="517" spans="1:26" ht="15.75" customHeight="1" thickTop="1" thickBot="1" x14ac:dyDescent="0.35">
      <c r="A517" s="131" t="s">
        <v>518</v>
      </c>
      <c r="B517" s="131">
        <v>516</v>
      </c>
      <c r="C517" s="136" t="s">
        <v>1123</v>
      </c>
      <c r="D517" s="136"/>
      <c r="E517" s="136">
        <v>1.39</v>
      </c>
      <c r="F517" s="136">
        <v>0</v>
      </c>
      <c r="G517" s="138">
        <v>61900</v>
      </c>
      <c r="H517" s="136">
        <v>85</v>
      </c>
      <c r="I517" s="136">
        <v>824</v>
      </c>
      <c r="J517" s="136">
        <v>65.709999999999994</v>
      </c>
      <c r="K517" s="136">
        <v>0.33</v>
      </c>
      <c r="L517" s="136">
        <v>1.05</v>
      </c>
      <c r="M517" s="136">
        <v>0.05</v>
      </c>
      <c r="N517" s="136">
        <v>0.02</v>
      </c>
      <c r="O517" s="136">
        <v>1.52</v>
      </c>
      <c r="P517" s="136">
        <v>0.5</v>
      </c>
      <c r="Q517" s="136">
        <v>2.58</v>
      </c>
      <c r="R517" s="136">
        <v>3.6</v>
      </c>
      <c r="S517" s="136">
        <v>38.54</v>
      </c>
      <c r="T517" s="136"/>
      <c r="U517" s="136"/>
      <c r="V517" s="136"/>
      <c r="W517" s="137"/>
      <c r="X517" s="136"/>
      <c r="Y517" s="2"/>
      <c r="Z517" s="2"/>
    </row>
    <row r="518" spans="1:26" ht="15.75" customHeight="1" thickTop="1" thickBot="1" x14ac:dyDescent="0.35">
      <c r="A518" s="130" t="s">
        <v>519</v>
      </c>
      <c r="B518" s="130">
        <v>517</v>
      </c>
      <c r="C518" s="130" t="s">
        <v>179</v>
      </c>
      <c r="D518" s="133"/>
      <c r="E518" s="133">
        <v>4.32</v>
      </c>
      <c r="F518" s="140">
        <v>-1.82</v>
      </c>
      <c r="G518" s="135">
        <v>1522600</v>
      </c>
      <c r="H518" s="135">
        <v>6628</v>
      </c>
      <c r="I518" s="135">
        <v>1728</v>
      </c>
      <c r="J518" s="133">
        <v>36.659999999999997</v>
      </c>
      <c r="K518" s="133"/>
      <c r="L518" s="133">
        <v>0.46</v>
      </c>
      <c r="M518" s="133"/>
      <c r="N518" s="133">
        <v>0.11</v>
      </c>
      <c r="O518" s="133"/>
      <c r="P518" s="133"/>
      <c r="Q518" s="133"/>
      <c r="R518" s="133"/>
      <c r="S518" s="133">
        <v>30.91</v>
      </c>
      <c r="T518" s="133"/>
      <c r="U518" s="133"/>
      <c r="V518" s="133"/>
      <c r="W518" s="134"/>
      <c r="X518" s="133"/>
      <c r="Y518" s="2"/>
      <c r="Z518" s="2"/>
    </row>
    <row r="519" spans="1:26" ht="15.75" customHeight="1" thickTop="1" thickBot="1" x14ac:dyDescent="0.35">
      <c r="A519" s="131" t="s">
        <v>520</v>
      </c>
      <c r="B519" s="131">
        <v>518</v>
      </c>
      <c r="C519" s="136" t="s">
        <v>1122</v>
      </c>
      <c r="D519" s="136"/>
      <c r="E519" s="136">
        <v>3.78</v>
      </c>
      <c r="F519" s="139">
        <v>-0.53</v>
      </c>
      <c r="G519" s="138">
        <v>619600</v>
      </c>
      <c r="H519" s="138">
        <v>2306</v>
      </c>
      <c r="I519" s="138">
        <v>1992</v>
      </c>
      <c r="J519" s="136">
        <v>18.57</v>
      </c>
      <c r="K519" s="136">
        <v>3.88</v>
      </c>
      <c r="L519" s="136">
        <v>2.46</v>
      </c>
      <c r="M519" s="136"/>
      <c r="N519" s="136">
        <v>0.2</v>
      </c>
      <c r="O519" s="136">
        <v>9.02</v>
      </c>
      <c r="P519" s="136">
        <v>23.42</v>
      </c>
      <c r="Q519" s="136">
        <v>5.35</v>
      </c>
      <c r="R519" s="136"/>
      <c r="S519" s="136">
        <v>61.22</v>
      </c>
      <c r="T519" s="136"/>
      <c r="U519" s="136"/>
      <c r="V519" s="136"/>
      <c r="W519" s="137"/>
      <c r="X519" s="136"/>
      <c r="Y519" s="2"/>
      <c r="Z519" s="2"/>
    </row>
    <row r="520" spans="1:26" ht="15.75" customHeight="1" thickTop="1" thickBot="1" x14ac:dyDescent="0.35">
      <c r="A520" s="130" t="s">
        <v>521</v>
      </c>
      <c r="B520" s="130">
        <v>519</v>
      </c>
      <c r="C520" s="133" t="s">
        <v>1122</v>
      </c>
      <c r="D520" s="133"/>
      <c r="E520" s="133">
        <v>15.2</v>
      </c>
      <c r="F520" s="140">
        <v>-5.59</v>
      </c>
      <c r="G520" s="135">
        <v>15976800</v>
      </c>
      <c r="H520" s="135">
        <v>245175</v>
      </c>
      <c r="I520" s="135">
        <v>6270</v>
      </c>
      <c r="J520" s="133">
        <v>21.73</v>
      </c>
      <c r="K520" s="133">
        <v>2.5499999999999998</v>
      </c>
      <c r="L520" s="133">
        <v>2.0299999999999998</v>
      </c>
      <c r="M520" s="133">
        <v>0.1</v>
      </c>
      <c r="N520" s="133">
        <v>0.67</v>
      </c>
      <c r="O520" s="133">
        <v>8</v>
      </c>
      <c r="P520" s="133">
        <v>12.11</v>
      </c>
      <c r="Q520" s="133">
        <v>11.72</v>
      </c>
      <c r="R520" s="133">
        <v>0.64</v>
      </c>
      <c r="S520" s="133">
        <v>69.39</v>
      </c>
      <c r="T520" s="133"/>
      <c r="U520" s="133"/>
      <c r="V520" s="133"/>
      <c r="W520" s="134"/>
      <c r="X520" s="133"/>
      <c r="Y520" s="2"/>
      <c r="Z520" s="2"/>
    </row>
    <row r="521" spans="1:26" ht="15.75" customHeight="1" thickTop="1" thickBot="1" x14ac:dyDescent="0.35">
      <c r="A521" s="131" t="s">
        <v>522</v>
      </c>
      <c r="B521" s="131">
        <v>520</v>
      </c>
      <c r="C521" s="136" t="s">
        <v>1122</v>
      </c>
      <c r="D521" s="136"/>
      <c r="E521" s="136">
        <v>0.59</v>
      </c>
      <c r="F521" s="139">
        <v>-1.67</v>
      </c>
      <c r="G521" s="138">
        <v>31865100</v>
      </c>
      <c r="H521" s="138">
        <v>19003</v>
      </c>
      <c r="I521" s="138">
        <v>8769</v>
      </c>
      <c r="J521" s="136">
        <v>4.49</v>
      </c>
      <c r="K521" s="136">
        <v>0.26</v>
      </c>
      <c r="L521" s="136">
        <v>2.19</v>
      </c>
      <c r="M521" s="136"/>
      <c r="N521" s="136">
        <v>0.14000000000000001</v>
      </c>
      <c r="O521" s="136">
        <v>3.37</v>
      </c>
      <c r="P521" s="136">
        <v>6.29</v>
      </c>
      <c r="Q521" s="136">
        <v>1.75</v>
      </c>
      <c r="R521" s="136">
        <v>12.9</v>
      </c>
      <c r="S521" s="136">
        <v>73.19</v>
      </c>
      <c r="T521" s="136"/>
      <c r="U521" s="136"/>
      <c r="V521" s="136"/>
      <c r="W521" s="137"/>
      <c r="X521" s="136"/>
      <c r="Y521" s="2"/>
      <c r="Z521" s="2"/>
    </row>
    <row r="522" spans="1:26" ht="15.75" customHeight="1" thickTop="1" thickBot="1" x14ac:dyDescent="0.35">
      <c r="A522" s="130" t="s">
        <v>523</v>
      </c>
      <c r="B522" s="130">
        <v>521</v>
      </c>
      <c r="C522" s="133" t="s">
        <v>1122</v>
      </c>
      <c r="D522" s="133"/>
      <c r="E522" s="133">
        <v>20</v>
      </c>
      <c r="F522" s="140">
        <v>-5.66</v>
      </c>
      <c r="G522" s="135">
        <v>4269300</v>
      </c>
      <c r="H522" s="135">
        <v>86744</v>
      </c>
      <c r="I522" s="135">
        <v>7004</v>
      </c>
      <c r="J522" s="133">
        <v>12.88</v>
      </c>
      <c r="K522" s="133">
        <v>2.65</v>
      </c>
      <c r="L522" s="133">
        <v>2.08</v>
      </c>
      <c r="M522" s="133">
        <v>0.55000000000000004</v>
      </c>
      <c r="N522" s="133">
        <v>1.46</v>
      </c>
      <c r="O522" s="133">
        <v>9.42</v>
      </c>
      <c r="P522" s="133">
        <v>21.95</v>
      </c>
      <c r="Q522" s="133">
        <v>2.4</v>
      </c>
      <c r="R522" s="133">
        <v>2.75</v>
      </c>
      <c r="S522" s="133">
        <v>34.270000000000003</v>
      </c>
      <c r="T522" s="133"/>
      <c r="U522" s="133"/>
      <c r="V522" s="133"/>
      <c r="W522" s="134"/>
      <c r="X522" s="133"/>
      <c r="Y522" s="2"/>
      <c r="Z522" s="2"/>
    </row>
    <row r="523" spans="1:26" ht="15.75" customHeight="1" thickTop="1" thickBot="1" x14ac:dyDescent="0.35">
      <c r="A523" s="131" t="s">
        <v>524</v>
      </c>
      <c r="B523" s="131">
        <v>522</v>
      </c>
      <c r="C523" s="136" t="s">
        <v>1123</v>
      </c>
      <c r="D523" s="136"/>
      <c r="E523" s="136">
        <v>8.1</v>
      </c>
      <c r="F523" s="139">
        <v>-2.99</v>
      </c>
      <c r="G523" s="138">
        <v>672400</v>
      </c>
      <c r="H523" s="138">
        <v>5483</v>
      </c>
      <c r="I523" s="138">
        <v>7614</v>
      </c>
      <c r="J523" s="136">
        <v>39.68</v>
      </c>
      <c r="K523" s="136">
        <v>4.21</v>
      </c>
      <c r="L523" s="136">
        <v>0.81</v>
      </c>
      <c r="M523" s="136">
        <v>0.1</v>
      </c>
      <c r="N523" s="136">
        <v>0.2</v>
      </c>
      <c r="O523" s="136">
        <v>6.76</v>
      </c>
      <c r="P523" s="136">
        <v>10.89</v>
      </c>
      <c r="Q523" s="136">
        <v>12.24</v>
      </c>
      <c r="R523" s="136">
        <v>1.23</v>
      </c>
      <c r="S523" s="136">
        <v>19.32</v>
      </c>
      <c r="T523" s="136"/>
      <c r="U523" s="136"/>
      <c r="V523" s="136"/>
      <c r="W523" s="137"/>
      <c r="X523" s="136"/>
      <c r="Y523" s="2"/>
      <c r="Z523" s="2"/>
    </row>
    <row r="524" spans="1:26" ht="15.75" customHeight="1" thickTop="1" thickBot="1" x14ac:dyDescent="0.35">
      <c r="A524" s="130" t="s">
        <v>525</v>
      </c>
      <c r="B524" s="130">
        <v>523</v>
      </c>
      <c r="C524" s="133" t="s">
        <v>1122</v>
      </c>
      <c r="D524" s="133"/>
      <c r="E524" s="133">
        <v>0.6</v>
      </c>
      <c r="F524" s="140">
        <v>-4.76</v>
      </c>
      <c r="G524" s="135">
        <v>1066800</v>
      </c>
      <c r="H524" s="133">
        <v>650</v>
      </c>
      <c r="I524" s="135">
        <v>1626</v>
      </c>
      <c r="J524" s="133"/>
      <c r="K524" s="133">
        <v>0.44</v>
      </c>
      <c r="L524" s="133">
        <v>1.1499999999999999</v>
      </c>
      <c r="M524" s="133"/>
      <c r="N524" s="133">
        <v>0</v>
      </c>
      <c r="O524" s="133">
        <v>-1.1100000000000001</v>
      </c>
      <c r="P524" s="133">
        <v>-4.88</v>
      </c>
      <c r="Q524" s="133">
        <v>-0.63</v>
      </c>
      <c r="R524" s="133"/>
      <c r="S524" s="133">
        <v>66.69</v>
      </c>
      <c r="T524" s="133"/>
      <c r="U524" s="133"/>
      <c r="V524" s="133"/>
      <c r="W524" s="134"/>
      <c r="X524" s="133"/>
      <c r="Y524" s="2"/>
      <c r="Z524" s="2"/>
    </row>
    <row r="525" spans="1:26" ht="15.75" customHeight="1" thickTop="1" thickBot="1" x14ac:dyDescent="0.35">
      <c r="A525" s="131" t="s">
        <v>1120</v>
      </c>
      <c r="B525" s="131">
        <v>524</v>
      </c>
      <c r="C525" s="131" t="s">
        <v>179</v>
      </c>
      <c r="D525" s="136"/>
      <c r="E525" s="136">
        <v>1.03</v>
      </c>
      <c r="F525" s="139">
        <v>-5.5</v>
      </c>
      <c r="G525" s="138">
        <v>25889300</v>
      </c>
      <c r="H525" s="138">
        <v>27438</v>
      </c>
      <c r="I525" s="136">
        <v>474</v>
      </c>
      <c r="J525" s="136">
        <v>9.92</v>
      </c>
      <c r="K525" s="136"/>
      <c r="L525" s="136">
        <v>0.79</v>
      </c>
      <c r="M525" s="136"/>
      <c r="N525" s="136">
        <v>0.1</v>
      </c>
      <c r="O525" s="136"/>
      <c r="P525" s="136"/>
      <c r="Q525" s="136"/>
      <c r="R525" s="136"/>
      <c r="S525" s="136">
        <v>59.11</v>
      </c>
      <c r="T525" s="136"/>
      <c r="U525" s="136"/>
      <c r="V525" s="136"/>
      <c r="W525" s="137"/>
      <c r="X525" s="136"/>
      <c r="Y525" s="2"/>
      <c r="Z525" s="2"/>
    </row>
    <row r="526" spans="1:26" ht="15.75" customHeight="1" thickTop="1" thickBot="1" x14ac:dyDescent="0.35">
      <c r="A526" s="130" t="s">
        <v>526</v>
      </c>
      <c r="B526" s="130">
        <v>525</v>
      </c>
      <c r="C526" s="133" t="s">
        <v>1123</v>
      </c>
      <c r="D526" s="133"/>
      <c r="E526" s="133">
        <v>0.6</v>
      </c>
      <c r="F526" s="140">
        <v>-1.64</v>
      </c>
      <c r="G526" s="135">
        <v>1223000</v>
      </c>
      <c r="H526" s="133">
        <v>737</v>
      </c>
      <c r="I526" s="133">
        <v>558</v>
      </c>
      <c r="J526" s="133">
        <v>18.239999999999998</v>
      </c>
      <c r="K526" s="133">
        <v>0.61</v>
      </c>
      <c r="L526" s="133">
        <v>0.75</v>
      </c>
      <c r="M526" s="133"/>
      <c r="N526" s="133">
        <v>0.03</v>
      </c>
      <c r="O526" s="133">
        <v>3.78</v>
      </c>
      <c r="P526" s="133">
        <v>3.34</v>
      </c>
      <c r="Q526" s="133">
        <v>9.32</v>
      </c>
      <c r="R526" s="133">
        <v>4.17</v>
      </c>
      <c r="S526" s="133">
        <v>26.61</v>
      </c>
      <c r="T526" s="133"/>
      <c r="U526" s="133"/>
      <c r="V526" s="133"/>
      <c r="W526" s="134"/>
      <c r="X526" s="133"/>
      <c r="Y526" s="2"/>
      <c r="Z526" s="2"/>
    </row>
    <row r="527" spans="1:26" ht="15.75" customHeight="1" thickTop="1" thickBot="1" x14ac:dyDescent="0.35">
      <c r="A527" s="131" t="s">
        <v>527</v>
      </c>
      <c r="B527" s="131">
        <v>526</v>
      </c>
      <c r="C527" s="136" t="s">
        <v>1123</v>
      </c>
      <c r="D527" s="136"/>
      <c r="E527" s="136">
        <v>2.52</v>
      </c>
      <c r="F527" s="139">
        <v>-0.79</v>
      </c>
      <c r="G527" s="138">
        <v>299300</v>
      </c>
      <c r="H527" s="136">
        <v>753</v>
      </c>
      <c r="I527" s="138">
        <v>2016</v>
      </c>
      <c r="J527" s="136">
        <v>14.07</v>
      </c>
      <c r="K527" s="136">
        <v>0.82</v>
      </c>
      <c r="L527" s="136">
        <v>0.42</v>
      </c>
      <c r="M527" s="136">
        <v>0.03</v>
      </c>
      <c r="N527" s="136">
        <v>0.18</v>
      </c>
      <c r="O527" s="136">
        <v>5.26</v>
      </c>
      <c r="P527" s="136">
        <v>6</v>
      </c>
      <c r="Q527" s="136">
        <v>7.83</v>
      </c>
      <c r="R527" s="136">
        <v>1.21</v>
      </c>
      <c r="S527" s="136">
        <v>31.72</v>
      </c>
      <c r="T527" s="136"/>
      <c r="U527" s="136"/>
      <c r="V527" s="136"/>
      <c r="W527" s="137"/>
      <c r="X527" s="136"/>
      <c r="Y527" s="2"/>
      <c r="Z527" s="2"/>
    </row>
    <row r="528" spans="1:26" ht="15.75" customHeight="1" thickTop="1" thickBot="1" x14ac:dyDescent="0.35">
      <c r="A528" s="130" t="s">
        <v>528</v>
      </c>
      <c r="B528" s="130">
        <v>527</v>
      </c>
      <c r="C528" s="133" t="s">
        <v>1122</v>
      </c>
      <c r="D528" s="133"/>
      <c r="E528" s="133">
        <v>6.1</v>
      </c>
      <c r="F528" s="134">
        <v>0.83</v>
      </c>
      <c r="G528" s="135">
        <v>103100</v>
      </c>
      <c r="H528" s="133">
        <v>624</v>
      </c>
      <c r="I528" s="135">
        <v>12196</v>
      </c>
      <c r="J528" s="133">
        <v>40.04</v>
      </c>
      <c r="K528" s="133">
        <v>3.13</v>
      </c>
      <c r="L528" s="133">
        <v>0.56000000000000005</v>
      </c>
      <c r="M528" s="133">
        <v>7.0000000000000007E-2</v>
      </c>
      <c r="N528" s="133">
        <v>0.15</v>
      </c>
      <c r="O528" s="133">
        <v>6.9</v>
      </c>
      <c r="P528" s="133">
        <v>7.94</v>
      </c>
      <c r="Q528" s="133">
        <v>8.49</v>
      </c>
      <c r="R528" s="133">
        <v>1.1499999999999999</v>
      </c>
      <c r="S528" s="133">
        <v>48.88</v>
      </c>
      <c r="T528" s="133"/>
      <c r="U528" s="133"/>
      <c r="V528" s="133"/>
      <c r="W528" s="134"/>
      <c r="X528" s="133"/>
      <c r="Y528" s="2"/>
      <c r="Z528" s="2"/>
    </row>
    <row r="529" spans="1:26" ht="15.75" customHeight="1" thickTop="1" thickBot="1" x14ac:dyDescent="0.35">
      <c r="A529" s="131" t="s">
        <v>529</v>
      </c>
      <c r="B529" s="131">
        <v>528</v>
      </c>
      <c r="C529" s="136" t="s">
        <v>1122</v>
      </c>
      <c r="D529" s="136"/>
      <c r="E529" s="136">
        <v>12.9</v>
      </c>
      <c r="F529" s="139">
        <v>-0.77</v>
      </c>
      <c r="G529" s="138">
        <v>520100</v>
      </c>
      <c r="H529" s="138">
        <v>6683</v>
      </c>
      <c r="I529" s="138">
        <v>7194</v>
      </c>
      <c r="J529" s="136">
        <v>40.43</v>
      </c>
      <c r="K529" s="136">
        <v>4.18</v>
      </c>
      <c r="L529" s="136">
        <v>1.5</v>
      </c>
      <c r="M529" s="136"/>
      <c r="N529" s="136">
        <v>0.32</v>
      </c>
      <c r="O529" s="136">
        <v>7.01</v>
      </c>
      <c r="P529" s="136">
        <v>12.48</v>
      </c>
      <c r="Q529" s="136">
        <v>2.98</v>
      </c>
      <c r="R529" s="136"/>
      <c r="S529" s="136">
        <v>63.34</v>
      </c>
      <c r="T529" s="136"/>
      <c r="U529" s="136"/>
      <c r="V529" s="136"/>
      <c r="W529" s="137"/>
      <c r="X529" s="136"/>
      <c r="Y529" s="2"/>
      <c r="Z529" s="2"/>
    </row>
    <row r="530" spans="1:26" ht="15.75" customHeight="1" thickTop="1" thickBot="1" x14ac:dyDescent="0.35">
      <c r="A530" s="130" t="s">
        <v>530</v>
      </c>
      <c r="B530" s="130">
        <v>529</v>
      </c>
      <c r="C530" s="133" t="s">
        <v>1122</v>
      </c>
      <c r="D530" s="133" t="s">
        <v>98</v>
      </c>
      <c r="E530" s="133">
        <v>0</v>
      </c>
      <c r="F530" s="133">
        <v>0</v>
      </c>
      <c r="G530" s="133">
        <v>0</v>
      </c>
      <c r="H530" s="133">
        <v>0</v>
      </c>
      <c r="I530" s="133">
        <v>0</v>
      </c>
      <c r="J530" s="133"/>
      <c r="K530" s="133"/>
      <c r="L530" s="133">
        <v>-6.46</v>
      </c>
      <c r="M530" s="133"/>
      <c r="N530" s="133">
        <v>0</v>
      </c>
      <c r="O530" s="133">
        <v>-85.03</v>
      </c>
      <c r="P530" s="133"/>
      <c r="Q530" s="133">
        <v>-52.27</v>
      </c>
      <c r="R530" s="133"/>
      <c r="S530" s="133">
        <v>45.51</v>
      </c>
      <c r="T530" s="133"/>
      <c r="U530" s="133"/>
      <c r="V530" s="133"/>
      <c r="W530" s="134"/>
      <c r="X530" s="133"/>
      <c r="Y530" s="2"/>
      <c r="Z530" s="2"/>
    </row>
    <row r="531" spans="1:26" ht="15.75" customHeight="1" thickTop="1" thickBot="1" x14ac:dyDescent="0.35">
      <c r="A531" s="131" t="s">
        <v>531</v>
      </c>
      <c r="B531" s="131">
        <v>530</v>
      </c>
      <c r="C531" s="136" t="s">
        <v>1122</v>
      </c>
      <c r="D531" s="136"/>
      <c r="E531" s="136">
        <v>0.41</v>
      </c>
      <c r="F531" s="139">
        <v>-4.6500000000000004</v>
      </c>
      <c r="G531" s="138">
        <v>265500</v>
      </c>
      <c r="H531" s="136">
        <v>111</v>
      </c>
      <c r="I531" s="136">
        <v>492</v>
      </c>
      <c r="J531" s="136"/>
      <c r="K531" s="136">
        <v>0.55000000000000004</v>
      </c>
      <c r="L531" s="136">
        <v>0.11</v>
      </c>
      <c r="M531" s="136"/>
      <c r="N531" s="136">
        <v>0</v>
      </c>
      <c r="O531" s="136">
        <v>-4.59</v>
      </c>
      <c r="P531" s="136">
        <v>-3.94</v>
      </c>
      <c r="Q531" s="136">
        <v>-2.54</v>
      </c>
      <c r="R531" s="136"/>
      <c r="S531" s="136">
        <v>31.02</v>
      </c>
      <c r="T531" s="136"/>
      <c r="U531" s="136"/>
      <c r="V531" s="136"/>
      <c r="W531" s="137"/>
      <c r="X531" s="136"/>
      <c r="Y531" s="2"/>
      <c r="Z531" s="2"/>
    </row>
    <row r="532" spans="1:26" ht="15.75" customHeight="1" thickTop="1" thickBot="1" x14ac:dyDescent="0.35">
      <c r="A532" s="130" t="s">
        <v>532</v>
      </c>
      <c r="B532" s="130">
        <v>531</v>
      </c>
      <c r="C532" s="133" t="s">
        <v>1122</v>
      </c>
      <c r="D532" s="133"/>
      <c r="E532" s="133">
        <v>1.1100000000000001</v>
      </c>
      <c r="F532" s="140">
        <v>-3.48</v>
      </c>
      <c r="G532" s="135">
        <v>156800</v>
      </c>
      <c r="H532" s="133">
        <v>174</v>
      </c>
      <c r="I532" s="133">
        <v>511</v>
      </c>
      <c r="J532" s="133">
        <v>8.75</v>
      </c>
      <c r="K532" s="133">
        <v>1.01</v>
      </c>
      <c r="L532" s="133">
        <v>0.25</v>
      </c>
      <c r="M532" s="133">
        <v>0.05</v>
      </c>
      <c r="N532" s="133">
        <v>0.12</v>
      </c>
      <c r="O532" s="133">
        <v>9.26</v>
      </c>
      <c r="P532" s="133">
        <v>11.98</v>
      </c>
      <c r="Q532" s="133">
        <v>9.86</v>
      </c>
      <c r="R532" s="133">
        <v>4.5</v>
      </c>
      <c r="S532" s="133">
        <v>19.21</v>
      </c>
      <c r="T532" s="133"/>
      <c r="U532" s="133"/>
      <c r="V532" s="133"/>
      <c r="W532" s="134"/>
      <c r="X532" s="133"/>
      <c r="Y532" s="2"/>
      <c r="Z532" s="2"/>
    </row>
    <row r="533" spans="1:26" ht="15.75" customHeight="1" thickTop="1" thickBot="1" x14ac:dyDescent="0.35">
      <c r="A533" s="131" t="s">
        <v>533</v>
      </c>
      <c r="B533" s="131">
        <v>532</v>
      </c>
      <c r="C533" s="136" t="s">
        <v>1122</v>
      </c>
      <c r="D533" s="136"/>
      <c r="E533" s="136">
        <v>3.5</v>
      </c>
      <c r="F533" s="137">
        <v>0.56999999999999995</v>
      </c>
      <c r="G533" s="138">
        <v>275800</v>
      </c>
      <c r="H533" s="136">
        <v>963</v>
      </c>
      <c r="I533" s="138">
        <v>1855</v>
      </c>
      <c r="J533" s="136">
        <v>11.33</v>
      </c>
      <c r="K533" s="136">
        <v>0.83</v>
      </c>
      <c r="L533" s="136">
        <v>0.11</v>
      </c>
      <c r="M533" s="136">
        <v>0.1</v>
      </c>
      <c r="N533" s="136">
        <v>0.31</v>
      </c>
      <c r="O533" s="136">
        <v>8.06</v>
      </c>
      <c r="P533" s="136">
        <v>7.26</v>
      </c>
      <c r="Q533" s="136">
        <v>9.5</v>
      </c>
      <c r="R533" s="136">
        <v>9.14</v>
      </c>
      <c r="S533" s="136">
        <v>50.74</v>
      </c>
      <c r="T533" s="136"/>
      <c r="U533" s="136"/>
      <c r="V533" s="136"/>
      <c r="W533" s="137"/>
      <c r="X533" s="136"/>
      <c r="Y533" s="2"/>
      <c r="Z533" s="2"/>
    </row>
    <row r="534" spans="1:26" ht="15.75" customHeight="1" thickTop="1" thickBot="1" x14ac:dyDescent="0.35">
      <c r="A534" s="130" t="s">
        <v>534</v>
      </c>
      <c r="B534" s="130">
        <v>533</v>
      </c>
      <c r="C534" s="133" t="s">
        <v>1122</v>
      </c>
      <c r="D534" s="133"/>
      <c r="E534" s="133">
        <v>36.25</v>
      </c>
      <c r="F534" s="140">
        <v>-1.36</v>
      </c>
      <c r="G534" s="135">
        <v>11000</v>
      </c>
      <c r="H534" s="133">
        <v>397</v>
      </c>
      <c r="I534" s="135">
        <v>7250</v>
      </c>
      <c r="J534" s="133">
        <v>9.19</v>
      </c>
      <c r="K534" s="133">
        <v>1.1000000000000001</v>
      </c>
      <c r="L534" s="133">
        <v>1.33</v>
      </c>
      <c r="M534" s="133"/>
      <c r="N534" s="133">
        <v>3.92</v>
      </c>
      <c r="O534" s="133">
        <v>6.18</v>
      </c>
      <c r="P534" s="133">
        <v>12.15</v>
      </c>
      <c r="Q534" s="133">
        <v>7.5</v>
      </c>
      <c r="R534" s="133">
        <v>5.6</v>
      </c>
      <c r="S534" s="133">
        <v>15.89</v>
      </c>
      <c r="T534" s="133"/>
      <c r="U534" s="133"/>
      <c r="V534" s="133"/>
      <c r="W534" s="134"/>
      <c r="X534" s="133"/>
      <c r="Y534" s="2"/>
      <c r="Z534" s="2"/>
    </row>
    <row r="535" spans="1:26" ht="15.75" customHeight="1" thickTop="1" thickBot="1" x14ac:dyDescent="0.35">
      <c r="A535" s="131" t="s">
        <v>535</v>
      </c>
      <c r="B535" s="131">
        <v>534</v>
      </c>
      <c r="C535" s="136" t="s">
        <v>1122</v>
      </c>
      <c r="D535" s="136"/>
      <c r="E535" s="136">
        <v>12.1</v>
      </c>
      <c r="F535" s="139">
        <v>-1.63</v>
      </c>
      <c r="G535" s="138">
        <v>540600</v>
      </c>
      <c r="H535" s="138">
        <v>6590</v>
      </c>
      <c r="I535" s="138">
        <v>6480</v>
      </c>
      <c r="J535" s="136">
        <v>12.61</v>
      </c>
      <c r="K535" s="136">
        <v>3.04</v>
      </c>
      <c r="L535" s="136">
        <v>0.44</v>
      </c>
      <c r="M535" s="136">
        <v>0.37</v>
      </c>
      <c r="N535" s="136">
        <v>0.93</v>
      </c>
      <c r="O535" s="136">
        <v>22.13</v>
      </c>
      <c r="P535" s="136">
        <v>25.77</v>
      </c>
      <c r="Q535" s="136">
        <v>15.28</v>
      </c>
      <c r="R535" s="136">
        <v>3.47</v>
      </c>
      <c r="S535" s="136">
        <v>39.26</v>
      </c>
      <c r="T535" s="136"/>
      <c r="U535" s="136"/>
      <c r="V535" s="136"/>
      <c r="W535" s="137"/>
      <c r="X535" s="136"/>
      <c r="Y535" s="2"/>
      <c r="Z535" s="2"/>
    </row>
    <row r="536" spans="1:26" ht="15.75" customHeight="1" thickTop="1" thickBot="1" x14ac:dyDescent="0.35">
      <c r="A536" s="130" t="s">
        <v>536</v>
      </c>
      <c r="B536" s="130">
        <v>535</v>
      </c>
      <c r="C536" s="133" t="s">
        <v>1122</v>
      </c>
      <c r="D536" s="133"/>
      <c r="E536" s="133">
        <v>2.96</v>
      </c>
      <c r="F536" s="140">
        <v>-3.9</v>
      </c>
      <c r="G536" s="135">
        <v>10479300</v>
      </c>
      <c r="H536" s="135">
        <v>30981</v>
      </c>
      <c r="I536" s="135">
        <v>2476</v>
      </c>
      <c r="J536" s="133"/>
      <c r="K536" s="133">
        <v>1.84</v>
      </c>
      <c r="L536" s="133">
        <v>1.1200000000000001</v>
      </c>
      <c r="M536" s="133"/>
      <c r="N536" s="133">
        <v>0</v>
      </c>
      <c r="O536" s="133">
        <v>-0.55000000000000004</v>
      </c>
      <c r="P536" s="133">
        <v>-4.75</v>
      </c>
      <c r="Q536" s="133">
        <v>0.67</v>
      </c>
      <c r="R536" s="133"/>
      <c r="S536" s="133">
        <v>79.05</v>
      </c>
      <c r="T536" s="133"/>
      <c r="U536" s="133"/>
      <c r="V536" s="133"/>
      <c r="W536" s="134"/>
      <c r="X536" s="133"/>
      <c r="Y536" s="2"/>
      <c r="Z536" s="2"/>
    </row>
    <row r="537" spans="1:26" ht="15.75" customHeight="1" thickTop="1" thickBot="1" x14ac:dyDescent="0.35">
      <c r="A537" s="131" t="s">
        <v>537</v>
      </c>
      <c r="B537" s="131">
        <v>536</v>
      </c>
      <c r="C537" s="136" t="s">
        <v>1122</v>
      </c>
      <c r="D537" s="136"/>
      <c r="E537" s="136">
        <v>9.9</v>
      </c>
      <c r="F537" s="136">
        <v>0</v>
      </c>
      <c r="G537" s="138">
        <v>184300</v>
      </c>
      <c r="H537" s="138">
        <v>1826</v>
      </c>
      <c r="I537" s="138">
        <v>2849</v>
      </c>
      <c r="J537" s="136">
        <v>4.21</v>
      </c>
      <c r="K537" s="136">
        <v>0.85</v>
      </c>
      <c r="L537" s="136">
        <v>1.29</v>
      </c>
      <c r="M537" s="136">
        <v>0.35</v>
      </c>
      <c r="N537" s="136">
        <v>2.34</v>
      </c>
      <c r="O537" s="136">
        <v>12.19</v>
      </c>
      <c r="P537" s="136">
        <v>21.72</v>
      </c>
      <c r="Q537" s="136">
        <v>3.75</v>
      </c>
      <c r="R537" s="136">
        <v>8.59</v>
      </c>
      <c r="S537" s="136">
        <v>58.82</v>
      </c>
      <c r="T537" s="136"/>
      <c r="U537" s="136"/>
      <c r="V537" s="136"/>
      <c r="W537" s="137"/>
      <c r="X537" s="136"/>
      <c r="Y537" s="2"/>
      <c r="Z537" s="2"/>
    </row>
    <row r="538" spans="1:26" ht="15.75" customHeight="1" thickTop="1" thickBot="1" x14ac:dyDescent="0.35">
      <c r="A538" s="130" t="s">
        <v>538</v>
      </c>
      <c r="B538" s="130">
        <v>537</v>
      </c>
      <c r="C538" s="133" t="s">
        <v>1122</v>
      </c>
      <c r="D538" s="133"/>
      <c r="E538" s="133">
        <v>9.85</v>
      </c>
      <c r="F538" s="140">
        <v>-2.48</v>
      </c>
      <c r="G538" s="135">
        <v>13600</v>
      </c>
      <c r="H538" s="133">
        <v>136</v>
      </c>
      <c r="I538" s="135">
        <v>4831</v>
      </c>
      <c r="J538" s="133">
        <v>32.590000000000003</v>
      </c>
      <c r="K538" s="133">
        <v>2.29</v>
      </c>
      <c r="L538" s="133">
        <v>1.55</v>
      </c>
      <c r="M538" s="133"/>
      <c r="N538" s="133">
        <v>0.3</v>
      </c>
      <c r="O538" s="133">
        <v>4.26</v>
      </c>
      <c r="P538" s="133">
        <v>6.74</v>
      </c>
      <c r="Q538" s="133">
        <v>-3.15</v>
      </c>
      <c r="R538" s="133">
        <v>5.69</v>
      </c>
      <c r="S538" s="133">
        <v>21.24</v>
      </c>
      <c r="T538" s="133"/>
      <c r="U538" s="133"/>
      <c r="V538" s="133"/>
      <c r="W538" s="134"/>
      <c r="X538" s="133"/>
      <c r="Y538" s="2"/>
      <c r="Z538" s="2"/>
    </row>
    <row r="539" spans="1:26" ht="15.75" customHeight="1" thickTop="1" thickBot="1" x14ac:dyDescent="0.35">
      <c r="A539" s="131" t="s">
        <v>1121</v>
      </c>
      <c r="B539" s="131">
        <v>538</v>
      </c>
      <c r="C539" s="131" t="s">
        <v>179</v>
      </c>
      <c r="D539" s="136"/>
      <c r="E539" s="136">
        <v>5.6</v>
      </c>
      <c r="F539" s="139">
        <v>-12.5</v>
      </c>
      <c r="G539" s="138">
        <v>30478200</v>
      </c>
      <c r="H539" s="138">
        <v>185968</v>
      </c>
      <c r="I539" s="138">
        <v>1736</v>
      </c>
      <c r="J539" s="136">
        <v>14.73</v>
      </c>
      <c r="K539" s="136"/>
      <c r="L539" s="136">
        <v>2.77</v>
      </c>
      <c r="M539" s="136"/>
      <c r="N539" s="136">
        <v>0.39</v>
      </c>
      <c r="O539" s="136"/>
      <c r="P539" s="136"/>
      <c r="Q539" s="136"/>
      <c r="R539" s="136"/>
      <c r="S539" s="136">
        <v>25.01</v>
      </c>
      <c r="T539" s="136"/>
      <c r="U539" s="136"/>
      <c r="V539" s="136"/>
      <c r="W539" s="137"/>
      <c r="X539" s="136"/>
      <c r="Y539" s="2"/>
      <c r="Z539" s="2"/>
    </row>
    <row r="540" spans="1:26" ht="15.75" customHeight="1" thickTop="1" thickBot="1" x14ac:dyDescent="0.35">
      <c r="A540" s="130" t="s">
        <v>539</v>
      </c>
      <c r="B540" s="130">
        <v>539</v>
      </c>
      <c r="C540" s="133" t="s">
        <v>1122</v>
      </c>
      <c r="D540" s="133"/>
      <c r="E540" s="133">
        <v>0.92</v>
      </c>
      <c r="F540" s="140">
        <v>-1.08</v>
      </c>
      <c r="G540" s="135">
        <v>307800</v>
      </c>
      <c r="H540" s="133">
        <v>284</v>
      </c>
      <c r="I540" s="133">
        <v>501</v>
      </c>
      <c r="J540" s="133"/>
      <c r="K540" s="133">
        <v>0.6</v>
      </c>
      <c r="L540" s="133">
        <v>1.72</v>
      </c>
      <c r="M540" s="133"/>
      <c r="N540" s="133">
        <v>0</v>
      </c>
      <c r="O540" s="133">
        <v>-9.07</v>
      </c>
      <c r="P540" s="133">
        <v>-33.01</v>
      </c>
      <c r="Q540" s="133">
        <v>-105.77</v>
      </c>
      <c r="R540" s="133"/>
      <c r="S540" s="133">
        <v>59.08</v>
      </c>
      <c r="T540" s="133"/>
      <c r="U540" s="133"/>
      <c r="V540" s="133"/>
      <c r="W540" s="134"/>
      <c r="X540" s="133"/>
      <c r="Y540" s="2"/>
      <c r="Z540" s="2"/>
    </row>
    <row r="541" spans="1:26" ht="15.75" customHeight="1" thickTop="1" thickBot="1" x14ac:dyDescent="0.35">
      <c r="A541" s="131" t="s">
        <v>540</v>
      </c>
      <c r="B541" s="131">
        <v>540</v>
      </c>
      <c r="C541" s="136" t="s">
        <v>1123</v>
      </c>
      <c r="D541" s="136"/>
      <c r="E541" s="136">
        <v>1.28</v>
      </c>
      <c r="F541" s="139">
        <v>-1.54</v>
      </c>
      <c r="G541" s="138">
        <v>4383500</v>
      </c>
      <c r="H541" s="138">
        <v>5594</v>
      </c>
      <c r="I541" s="136">
        <v>704</v>
      </c>
      <c r="J541" s="136">
        <v>16.329999999999998</v>
      </c>
      <c r="K541" s="136">
        <v>1.1399999999999999</v>
      </c>
      <c r="L541" s="136">
        <v>0.45</v>
      </c>
      <c r="M541" s="136">
        <v>0.05</v>
      </c>
      <c r="N541" s="136">
        <v>0.08</v>
      </c>
      <c r="O541" s="136">
        <v>7.32</v>
      </c>
      <c r="P541" s="136">
        <v>7.06</v>
      </c>
      <c r="Q541" s="136">
        <v>3.32</v>
      </c>
      <c r="R541" s="136">
        <v>3.91</v>
      </c>
      <c r="S541" s="136">
        <v>28.32</v>
      </c>
      <c r="T541" s="136"/>
      <c r="U541" s="136"/>
      <c r="V541" s="136"/>
      <c r="W541" s="137"/>
      <c r="X541" s="136"/>
      <c r="Y541" s="2"/>
      <c r="Z541" s="2"/>
    </row>
    <row r="542" spans="1:26" ht="15.75" customHeight="1" thickTop="1" thickBot="1" x14ac:dyDescent="0.35">
      <c r="A542" s="130" t="s">
        <v>541</v>
      </c>
      <c r="B542" s="130">
        <v>541</v>
      </c>
      <c r="C542" s="133" t="s">
        <v>1122</v>
      </c>
      <c r="D542" s="133"/>
      <c r="E542" s="133">
        <v>5.4</v>
      </c>
      <c r="F542" s="133">
        <v>0</v>
      </c>
      <c r="G542" s="135">
        <v>18900</v>
      </c>
      <c r="H542" s="133">
        <v>103</v>
      </c>
      <c r="I542" s="135">
        <v>1746</v>
      </c>
      <c r="J542" s="133">
        <v>14.83</v>
      </c>
      <c r="K542" s="133">
        <v>1.64</v>
      </c>
      <c r="L542" s="133">
        <v>1.4</v>
      </c>
      <c r="M542" s="133"/>
      <c r="N542" s="133">
        <v>0.37</v>
      </c>
      <c r="O542" s="133">
        <v>7.27</v>
      </c>
      <c r="P542" s="133">
        <v>11.35</v>
      </c>
      <c r="Q542" s="133">
        <v>4.54</v>
      </c>
      <c r="R542" s="133">
        <v>3.7</v>
      </c>
      <c r="S542" s="133">
        <v>41.18</v>
      </c>
      <c r="T542" s="133"/>
      <c r="U542" s="133"/>
      <c r="V542" s="133"/>
      <c r="W542" s="134"/>
      <c r="X542" s="133"/>
      <c r="Y542" s="2"/>
      <c r="Z542" s="2"/>
    </row>
    <row r="543" spans="1:26" ht="15.75" customHeight="1" thickTop="1" thickBot="1" x14ac:dyDescent="0.35">
      <c r="A543" s="131" t="s">
        <v>542</v>
      </c>
      <c r="B543" s="131">
        <v>542</v>
      </c>
      <c r="C543" s="136" t="s">
        <v>1122</v>
      </c>
      <c r="D543" s="136"/>
      <c r="E543" s="136">
        <v>5.9</v>
      </c>
      <c r="F543" s="139">
        <v>-4.07</v>
      </c>
      <c r="G543" s="138">
        <v>1340200</v>
      </c>
      <c r="H543" s="138">
        <v>8013</v>
      </c>
      <c r="I543" s="138">
        <v>5044</v>
      </c>
      <c r="J543" s="136">
        <v>78.14</v>
      </c>
      <c r="K543" s="136">
        <v>4.75</v>
      </c>
      <c r="L543" s="136">
        <v>1.55</v>
      </c>
      <c r="M543" s="136">
        <v>0.03</v>
      </c>
      <c r="N543" s="136">
        <v>7.0000000000000007E-2</v>
      </c>
      <c r="O543" s="136">
        <v>4.93</v>
      </c>
      <c r="P543" s="136">
        <v>6.22</v>
      </c>
      <c r="Q543" s="136">
        <v>-27.67</v>
      </c>
      <c r="R543" s="136">
        <v>0.34</v>
      </c>
      <c r="S543" s="136">
        <v>55.8</v>
      </c>
      <c r="T543" s="136"/>
      <c r="U543" s="136"/>
      <c r="V543" s="136"/>
      <c r="W543" s="137"/>
      <c r="X543" s="136"/>
      <c r="Y543" s="2"/>
      <c r="Z543" s="2"/>
    </row>
    <row r="544" spans="1:26" ht="15.75" customHeight="1" thickTop="1" thickBot="1" x14ac:dyDescent="0.35">
      <c r="A544" s="130" t="s">
        <v>543</v>
      </c>
      <c r="B544" s="130">
        <v>543</v>
      </c>
      <c r="C544" s="133" t="s">
        <v>1122</v>
      </c>
      <c r="D544" s="133"/>
      <c r="E544" s="133">
        <v>2.86</v>
      </c>
      <c r="F544" s="133">
        <v>0</v>
      </c>
      <c r="G544" s="135">
        <v>2977800</v>
      </c>
      <c r="H544" s="135">
        <v>8627</v>
      </c>
      <c r="I544" s="133">
        <v>858</v>
      </c>
      <c r="J544" s="133">
        <v>18.11</v>
      </c>
      <c r="K544" s="133">
        <v>1.94</v>
      </c>
      <c r="L544" s="133">
        <v>1.63</v>
      </c>
      <c r="M544" s="133"/>
      <c r="N544" s="133">
        <v>0.17</v>
      </c>
      <c r="O544" s="133">
        <v>6.2</v>
      </c>
      <c r="P544" s="133">
        <v>11.34</v>
      </c>
      <c r="Q544" s="133">
        <v>6.18</v>
      </c>
      <c r="R544" s="133"/>
      <c r="S544" s="133">
        <v>24.28</v>
      </c>
      <c r="T544" s="133"/>
      <c r="U544" s="133"/>
      <c r="V544" s="133"/>
      <c r="W544" s="134"/>
      <c r="X544" s="133"/>
      <c r="Y544" s="2"/>
      <c r="Z544" s="2"/>
    </row>
    <row r="545" spans="1:26" ht="15.75" customHeight="1" thickTop="1" thickBot="1" x14ac:dyDescent="0.35">
      <c r="A545" s="131" t="s">
        <v>544</v>
      </c>
      <c r="B545" s="131">
        <v>544</v>
      </c>
      <c r="C545" s="136" t="s">
        <v>1122</v>
      </c>
      <c r="D545" s="136"/>
      <c r="E545" s="136">
        <v>16</v>
      </c>
      <c r="F545" s="139">
        <v>-1.84</v>
      </c>
      <c r="G545" s="138">
        <v>2316300</v>
      </c>
      <c r="H545" s="138">
        <v>37355</v>
      </c>
      <c r="I545" s="138">
        <v>34289</v>
      </c>
      <c r="J545" s="136">
        <v>7.37</v>
      </c>
      <c r="K545" s="136">
        <v>0.92</v>
      </c>
      <c r="L545" s="136">
        <v>0.93</v>
      </c>
      <c r="M545" s="136">
        <v>0.5</v>
      </c>
      <c r="N545" s="136">
        <v>2.2000000000000002</v>
      </c>
      <c r="O545" s="136">
        <v>8.8000000000000007</v>
      </c>
      <c r="P545" s="136">
        <v>12.4</v>
      </c>
      <c r="Q545" s="136">
        <v>16.79</v>
      </c>
      <c r="R545" s="136">
        <v>6.55</v>
      </c>
      <c r="S545" s="136">
        <v>60.75</v>
      </c>
      <c r="T545" s="136"/>
      <c r="U545" s="136"/>
      <c r="V545" s="136"/>
      <c r="W545" s="137"/>
      <c r="X545" s="136"/>
      <c r="Y545" s="2"/>
      <c r="Z545" s="2"/>
    </row>
    <row r="546" spans="1:26" ht="15.75" customHeight="1" thickTop="1" thickBot="1" x14ac:dyDescent="0.35">
      <c r="A546" s="130" t="s">
        <v>380</v>
      </c>
      <c r="B546" s="130">
        <v>545</v>
      </c>
      <c r="C546" s="133" t="s">
        <v>1122</v>
      </c>
      <c r="D546" s="133"/>
      <c r="E546" s="133">
        <v>70</v>
      </c>
      <c r="F546" s="140">
        <v>-0.36</v>
      </c>
      <c r="G546" s="135">
        <v>26700</v>
      </c>
      <c r="H546" s="135">
        <v>1869</v>
      </c>
      <c r="I546" s="135">
        <v>23100</v>
      </c>
      <c r="J546" s="133">
        <v>12.92</v>
      </c>
      <c r="K546" s="133">
        <v>1.01</v>
      </c>
      <c r="L546" s="133">
        <v>0.39</v>
      </c>
      <c r="M546" s="133">
        <v>1</v>
      </c>
      <c r="N546" s="133">
        <v>5.24</v>
      </c>
      <c r="O546" s="133">
        <v>7.43</v>
      </c>
      <c r="P546" s="133">
        <v>8.66</v>
      </c>
      <c r="Q546" s="133">
        <v>5.53</v>
      </c>
      <c r="R546" s="133">
        <v>2.2999999999999998</v>
      </c>
      <c r="S546" s="133">
        <v>38.1</v>
      </c>
      <c r="T546" s="133"/>
      <c r="U546" s="133"/>
      <c r="V546" s="133"/>
      <c r="W546" s="134"/>
      <c r="X546" s="133"/>
      <c r="Y546" s="2"/>
      <c r="Z546" s="2"/>
    </row>
    <row r="547" spans="1:26" ht="15.75" customHeight="1" thickTop="1" thickBot="1" x14ac:dyDescent="0.35">
      <c r="A547" s="131" t="s">
        <v>545</v>
      </c>
      <c r="B547" s="131">
        <v>546</v>
      </c>
      <c r="C547" s="136" t="s">
        <v>1122</v>
      </c>
      <c r="D547" s="136"/>
      <c r="E547" s="136">
        <v>18.8</v>
      </c>
      <c r="F547" s="139">
        <v>-0.53</v>
      </c>
      <c r="G547" s="138">
        <v>917900</v>
      </c>
      <c r="H547" s="138">
        <v>17206</v>
      </c>
      <c r="I547" s="138">
        <v>18311</v>
      </c>
      <c r="J547" s="136">
        <v>6.74</v>
      </c>
      <c r="K547" s="136">
        <v>1.28</v>
      </c>
      <c r="L547" s="136">
        <v>0.44</v>
      </c>
      <c r="M547" s="136">
        <v>0.55000000000000004</v>
      </c>
      <c r="N547" s="136">
        <v>2.81</v>
      </c>
      <c r="O547" s="136">
        <v>15.14</v>
      </c>
      <c r="P547" s="136">
        <v>19.95</v>
      </c>
      <c r="Q547" s="136">
        <v>52.8</v>
      </c>
      <c r="R547" s="136">
        <v>6.49</v>
      </c>
      <c r="S547" s="136">
        <v>34.619999999999997</v>
      </c>
      <c r="T547" s="136"/>
      <c r="U547" s="136"/>
      <c r="V547" s="136"/>
      <c r="W547" s="137"/>
      <c r="X547" s="136"/>
      <c r="Y547" s="2"/>
      <c r="Z547" s="2"/>
    </row>
    <row r="548" spans="1:26" ht="15.75" customHeight="1" thickTop="1" thickBot="1" x14ac:dyDescent="0.35">
      <c r="A548" s="130" t="s">
        <v>546</v>
      </c>
      <c r="B548" s="130">
        <v>547</v>
      </c>
      <c r="C548" s="133" t="s">
        <v>1123</v>
      </c>
      <c r="D548" s="133"/>
      <c r="E548" s="133">
        <v>13</v>
      </c>
      <c r="F548" s="133">
        <v>0</v>
      </c>
      <c r="G548" s="133">
        <v>0</v>
      </c>
      <c r="H548" s="133">
        <v>0</v>
      </c>
      <c r="I548" s="135">
        <v>4485</v>
      </c>
      <c r="J548" s="133">
        <v>12.3</v>
      </c>
      <c r="K548" s="133">
        <v>0.89</v>
      </c>
      <c r="L548" s="133">
        <v>0.1</v>
      </c>
      <c r="M548" s="133"/>
      <c r="N548" s="133">
        <v>1.06</v>
      </c>
      <c r="O548" s="133">
        <v>8.3800000000000008</v>
      </c>
      <c r="P548" s="133">
        <v>7.31</v>
      </c>
      <c r="Q548" s="133">
        <v>14.36</v>
      </c>
      <c r="R548" s="133">
        <v>5.6</v>
      </c>
      <c r="S548" s="133">
        <v>15</v>
      </c>
      <c r="T548" s="133"/>
      <c r="U548" s="133">
        <v>191</v>
      </c>
      <c r="V548" s="133">
        <v>184</v>
      </c>
      <c r="W548" s="140">
        <v>-1.26</v>
      </c>
      <c r="X548" s="133"/>
      <c r="Y548" s="2"/>
      <c r="Z548" s="2"/>
    </row>
    <row r="549" spans="1:26" ht="15.75" customHeight="1" thickTop="1" thickBot="1" x14ac:dyDescent="0.35">
      <c r="A549" s="131" t="s">
        <v>547</v>
      </c>
      <c r="B549" s="131">
        <v>548</v>
      </c>
      <c r="C549" s="136" t="s">
        <v>1122</v>
      </c>
      <c r="D549" s="136"/>
      <c r="E549" s="136">
        <v>60</v>
      </c>
      <c r="F549" s="136">
        <v>0</v>
      </c>
      <c r="G549" s="136">
        <v>0</v>
      </c>
      <c r="H549" s="136">
        <v>0</v>
      </c>
      <c r="I549" s="138">
        <v>34313</v>
      </c>
      <c r="J549" s="136">
        <v>15.36</v>
      </c>
      <c r="K549" s="136">
        <v>0.91</v>
      </c>
      <c r="L549" s="136">
        <v>0.38</v>
      </c>
      <c r="M549" s="136">
        <v>0.5</v>
      </c>
      <c r="N549" s="136">
        <v>3.91</v>
      </c>
      <c r="O549" s="136">
        <v>4.6500000000000004</v>
      </c>
      <c r="P549" s="136">
        <v>5.9</v>
      </c>
      <c r="Q549" s="136">
        <v>47.53</v>
      </c>
      <c r="R549" s="136">
        <v>1.1599999999999999</v>
      </c>
      <c r="S549" s="136">
        <v>59.08</v>
      </c>
      <c r="T549" s="136"/>
      <c r="U549" s="136">
        <v>245</v>
      </c>
      <c r="V549" s="136">
        <v>243</v>
      </c>
      <c r="W549" s="137">
        <v>0.72</v>
      </c>
      <c r="X549" s="136"/>
      <c r="Y549" s="2"/>
      <c r="Z549" s="2"/>
    </row>
    <row r="550" spans="1:26" ht="15.75" customHeight="1" thickTop="1" thickBot="1" x14ac:dyDescent="0.35">
      <c r="A550" s="130" t="s">
        <v>548</v>
      </c>
      <c r="B550" s="130">
        <v>549</v>
      </c>
      <c r="C550" s="133" t="s">
        <v>1122</v>
      </c>
      <c r="D550" s="133"/>
      <c r="E550" s="133">
        <v>5.85</v>
      </c>
      <c r="F550" s="140">
        <v>-0.85</v>
      </c>
      <c r="G550" s="135">
        <v>25316000</v>
      </c>
      <c r="H550" s="135">
        <v>150090</v>
      </c>
      <c r="I550" s="135">
        <v>25365</v>
      </c>
      <c r="J550" s="133"/>
      <c r="K550" s="133">
        <v>0.96</v>
      </c>
      <c r="L550" s="133">
        <v>0.74</v>
      </c>
      <c r="M550" s="133"/>
      <c r="N550" s="133">
        <v>0</v>
      </c>
      <c r="O550" s="133">
        <v>-27.36</v>
      </c>
      <c r="P550" s="133">
        <v>-34.67</v>
      </c>
      <c r="Q550" s="133">
        <v>-10.9</v>
      </c>
      <c r="R550" s="133">
        <v>3.12</v>
      </c>
      <c r="S550" s="133">
        <v>39.380000000000003</v>
      </c>
      <c r="T550" s="133"/>
      <c r="U550" s="133"/>
      <c r="V550" s="133"/>
      <c r="W550" s="134"/>
      <c r="X550" s="133"/>
      <c r="Y550" s="2"/>
      <c r="Z550" s="2"/>
    </row>
    <row r="551" spans="1:26" ht="15.75" customHeight="1" thickTop="1" thickBot="1" x14ac:dyDescent="0.35">
      <c r="A551" s="131" t="s">
        <v>549</v>
      </c>
      <c r="B551" s="131">
        <v>550</v>
      </c>
      <c r="C551" s="136" t="s">
        <v>1122</v>
      </c>
      <c r="D551" s="136"/>
      <c r="E551" s="136">
        <v>3.52</v>
      </c>
      <c r="F551" s="139">
        <v>-4.3499999999999996</v>
      </c>
      <c r="G551" s="138">
        <v>13808600</v>
      </c>
      <c r="H551" s="138">
        <v>50198</v>
      </c>
      <c r="I551" s="138">
        <v>1408</v>
      </c>
      <c r="J551" s="136">
        <v>17.71</v>
      </c>
      <c r="K551" s="136">
        <v>3.49</v>
      </c>
      <c r="L551" s="136">
        <v>1.59</v>
      </c>
      <c r="M551" s="136">
        <v>0.1</v>
      </c>
      <c r="N551" s="136">
        <v>0.18</v>
      </c>
      <c r="O551" s="136">
        <v>11.47</v>
      </c>
      <c r="P551" s="136">
        <v>20.67</v>
      </c>
      <c r="Q551" s="136">
        <v>1.64</v>
      </c>
      <c r="R551" s="136">
        <v>2.84</v>
      </c>
      <c r="S551" s="136">
        <v>38.14</v>
      </c>
      <c r="T551" s="136"/>
      <c r="U551" s="136"/>
      <c r="V551" s="136"/>
      <c r="W551" s="137"/>
      <c r="X551" s="136"/>
      <c r="Y551" s="2"/>
      <c r="Z551" s="2"/>
    </row>
    <row r="552" spans="1:26" ht="15.75" customHeight="1" thickTop="1" thickBot="1" x14ac:dyDescent="0.35">
      <c r="A552" s="130" t="s">
        <v>550</v>
      </c>
      <c r="B552" s="130">
        <v>551</v>
      </c>
      <c r="C552" s="133" t="s">
        <v>1122</v>
      </c>
      <c r="D552" s="133"/>
      <c r="E552" s="133">
        <v>1.59</v>
      </c>
      <c r="F552" s="140">
        <v>-3.64</v>
      </c>
      <c r="G552" s="135">
        <v>2025200</v>
      </c>
      <c r="H552" s="135">
        <v>3271</v>
      </c>
      <c r="I552" s="135">
        <v>1815</v>
      </c>
      <c r="J552" s="133">
        <v>601.04999999999995</v>
      </c>
      <c r="K552" s="133">
        <v>0.78</v>
      </c>
      <c r="L552" s="133">
        <v>3.73</v>
      </c>
      <c r="M552" s="133"/>
      <c r="N552" s="133">
        <v>0</v>
      </c>
      <c r="O552" s="133">
        <v>2.93</v>
      </c>
      <c r="P552" s="133">
        <v>0.13</v>
      </c>
      <c r="Q552" s="133">
        <v>6.25</v>
      </c>
      <c r="R552" s="133"/>
      <c r="S552" s="133">
        <v>59.36</v>
      </c>
      <c r="T552" s="133"/>
      <c r="U552" s="133"/>
      <c r="V552" s="133"/>
      <c r="W552" s="134"/>
      <c r="X552" s="133"/>
      <c r="Y552" s="2"/>
      <c r="Z552" s="2"/>
    </row>
    <row r="553" spans="1:26" ht="15.75" customHeight="1" thickTop="1" thickBot="1" x14ac:dyDescent="0.35">
      <c r="A553" s="131" t="s">
        <v>551</v>
      </c>
      <c r="B553" s="131">
        <v>552</v>
      </c>
      <c r="C553" s="136" t="s">
        <v>1122</v>
      </c>
      <c r="D553" s="136"/>
      <c r="E553" s="136">
        <v>0.62</v>
      </c>
      <c r="F553" s="139">
        <v>-3.13</v>
      </c>
      <c r="G553" s="138">
        <v>200200</v>
      </c>
      <c r="H553" s="136">
        <v>123</v>
      </c>
      <c r="I553" s="136">
        <v>420</v>
      </c>
      <c r="J553" s="136"/>
      <c r="K553" s="136">
        <v>0.38</v>
      </c>
      <c r="L553" s="136">
        <v>1.24</v>
      </c>
      <c r="M553" s="136">
        <v>0.03</v>
      </c>
      <c r="N553" s="136">
        <v>0</v>
      </c>
      <c r="O553" s="136">
        <v>-0.32</v>
      </c>
      <c r="P553" s="136">
        <v>-1.43</v>
      </c>
      <c r="Q553" s="136">
        <v>-3.84</v>
      </c>
      <c r="R553" s="136">
        <v>4.84</v>
      </c>
      <c r="S553" s="136">
        <v>32.94</v>
      </c>
      <c r="T553" s="136"/>
      <c r="U553" s="136"/>
      <c r="V553" s="136"/>
      <c r="W553" s="137"/>
      <c r="X553" s="136"/>
      <c r="Y553" s="2"/>
      <c r="Z553" s="2"/>
    </row>
    <row r="554" spans="1:26" ht="15.75" customHeight="1" thickTop="1" thickBot="1" x14ac:dyDescent="0.35">
      <c r="A554" s="130" t="s">
        <v>552</v>
      </c>
      <c r="B554" s="130">
        <v>553</v>
      </c>
      <c r="C554" s="133" t="s">
        <v>1122</v>
      </c>
      <c r="D554" s="133"/>
      <c r="E554" s="133">
        <v>9.1</v>
      </c>
      <c r="F554" s="140">
        <v>-0.55000000000000004</v>
      </c>
      <c r="G554" s="135">
        <v>80000</v>
      </c>
      <c r="H554" s="133">
        <v>729</v>
      </c>
      <c r="I554" s="135">
        <v>2820</v>
      </c>
      <c r="J554" s="133"/>
      <c r="K554" s="133">
        <v>1.9</v>
      </c>
      <c r="L554" s="133">
        <v>0.3</v>
      </c>
      <c r="M554" s="133"/>
      <c r="N554" s="133">
        <v>0</v>
      </c>
      <c r="O554" s="133">
        <v>0.81</v>
      </c>
      <c r="P554" s="133">
        <v>-0.47</v>
      </c>
      <c r="Q554" s="133">
        <v>0.67</v>
      </c>
      <c r="R554" s="133"/>
      <c r="S554" s="133">
        <v>42.87</v>
      </c>
      <c r="T554" s="133"/>
      <c r="U554" s="133"/>
      <c r="V554" s="133"/>
      <c r="W554" s="134"/>
      <c r="X554" s="133"/>
      <c r="Y554" s="2"/>
      <c r="Z554" s="2"/>
    </row>
    <row r="555" spans="1:26" ht="15.75" customHeight="1" thickTop="1" thickBot="1" x14ac:dyDescent="0.35">
      <c r="A555" s="131" t="s">
        <v>553</v>
      </c>
      <c r="B555" s="131">
        <v>554</v>
      </c>
      <c r="C555" s="136" t="s">
        <v>1123</v>
      </c>
      <c r="D555" s="136"/>
      <c r="E555" s="136">
        <v>32.5</v>
      </c>
      <c r="F555" s="136">
        <v>0</v>
      </c>
      <c r="G555" s="136">
        <v>0</v>
      </c>
      <c r="H555" s="136">
        <v>0</v>
      </c>
      <c r="I555" s="138">
        <v>8642</v>
      </c>
      <c r="J555" s="136"/>
      <c r="K555" s="136">
        <v>0.98</v>
      </c>
      <c r="L555" s="136">
        <v>0.4</v>
      </c>
      <c r="M555" s="136">
        <v>0.25</v>
      </c>
      <c r="N555" s="136">
        <v>0</v>
      </c>
      <c r="O555" s="136">
        <v>1.3</v>
      </c>
      <c r="P555" s="136">
        <v>-1.88</v>
      </c>
      <c r="Q555" s="136">
        <v>1.57</v>
      </c>
      <c r="R555" s="136">
        <v>0.75</v>
      </c>
      <c r="S555" s="136">
        <v>14.19</v>
      </c>
      <c r="T555" s="136"/>
      <c r="U555" s="136"/>
      <c r="V555" s="136"/>
      <c r="W555" s="137"/>
      <c r="X555" s="136"/>
      <c r="Y555" s="2"/>
      <c r="Z555" s="2"/>
    </row>
    <row r="556" spans="1:26" ht="15.75" customHeight="1" thickTop="1" thickBot="1" x14ac:dyDescent="0.35">
      <c r="A556" s="130" t="s">
        <v>554</v>
      </c>
      <c r="B556" s="130">
        <v>555</v>
      </c>
      <c r="C556" s="133" t="s">
        <v>1122</v>
      </c>
      <c r="D556" s="133"/>
      <c r="E556" s="133">
        <v>6.7</v>
      </c>
      <c r="F556" s="134">
        <v>2.29</v>
      </c>
      <c r="G556" s="135">
        <v>4700</v>
      </c>
      <c r="H556" s="133">
        <v>31</v>
      </c>
      <c r="I556" s="135">
        <v>1809</v>
      </c>
      <c r="J556" s="133">
        <v>16.11</v>
      </c>
      <c r="K556" s="133">
        <v>1.1299999999999999</v>
      </c>
      <c r="L556" s="133">
        <v>1.35</v>
      </c>
      <c r="M556" s="133"/>
      <c r="N556" s="133">
        <v>0.42</v>
      </c>
      <c r="O556" s="133">
        <v>9.64</v>
      </c>
      <c r="P556" s="133">
        <v>7.18</v>
      </c>
      <c r="Q556" s="133">
        <v>1.45</v>
      </c>
      <c r="R556" s="133">
        <v>3.08</v>
      </c>
      <c r="S556" s="133">
        <v>24</v>
      </c>
      <c r="T556" s="133"/>
      <c r="U556" s="133"/>
      <c r="V556" s="133"/>
      <c r="W556" s="134"/>
      <c r="X556" s="133"/>
      <c r="Y556" s="2"/>
      <c r="Z556" s="2"/>
    </row>
    <row r="557" spans="1:26" ht="15.75" customHeight="1" thickTop="1" thickBot="1" x14ac:dyDescent="0.35">
      <c r="A557" s="131" t="s">
        <v>555</v>
      </c>
      <c r="B557" s="131">
        <v>556</v>
      </c>
      <c r="C557" s="136" t="s">
        <v>1122</v>
      </c>
      <c r="D557" s="136"/>
      <c r="E557" s="136">
        <v>0.04</v>
      </c>
      <c r="F557" s="137">
        <v>33.33</v>
      </c>
      <c r="G557" s="138">
        <v>131234200</v>
      </c>
      <c r="H557" s="138">
        <v>4322</v>
      </c>
      <c r="I557" s="136">
        <v>445</v>
      </c>
      <c r="J557" s="136"/>
      <c r="K557" s="136"/>
      <c r="L557" s="136">
        <v>-1.51</v>
      </c>
      <c r="M557" s="136"/>
      <c r="N557" s="136">
        <v>0</v>
      </c>
      <c r="O557" s="136"/>
      <c r="P557" s="136"/>
      <c r="Q557" s="136"/>
      <c r="R557" s="136"/>
      <c r="S557" s="136"/>
      <c r="T557" s="136"/>
      <c r="U557" s="136"/>
      <c r="V557" s="136"/>
      <c r="W557" s="137"/>
      <c r="X557" s="136"/>
      <c r="Y557" s="2"/>
      <c r="Z557" s="2"/>
    </row>
    <row r="558" spans="1:26" ht="15.75" customHeight="1" thickTop="1" thickBot="1" x14ac:dyDescent="0.35">
      <c r="A558" s="130" t="s">
        <v>556</v>
      </c>
      <c r="B558" s="130">
        <v>557</v>
      </c>
      <c r="C558" s="133" t="s">
        <v>1122</v>
      </c>
      <c r="D558" s="133" t="s">
        <v>1118</v>
      </c>
      <c r="E558" s="133">
        <v>7</v>
      </c>
      <c r="F558" s="140">
        <v>-1.41</v>
      </c>
      <c r="G558" s="135">
        <v>416500</v>
      </c>
      <c r="H558" s="135">
        <v>2903</v>
      </c>
      <c r="I558" s="135">
        <v>6454</v>
      </c>
      <c r="J558" s="133">
        <v>10.119999999999999</v>
      </c>
      <c r="K558" s="133">
        <v>1.55</v>
      </c>
      <c r="L558" s="133">
        <v>2.64</v>
      </c>
      <c r="M558" s="133">
        <v>0.11</v>
      </c>
      <c r="N558" s="133">
        <v>0.68</v>
      </c>
      <c r="O558" s="133">
        <v>6.46</v>
      </c>
      <c r="P558" s="133">
        <v>16.440000000000001</v>
      </c>
      <c r="Q558" s="133">
        <v>40.54</v>
      </c>
      <c r="R558" s="133">
        <v>1.57</v>
      </c>
      <c r="S558" s="133">
        <v>34.24</v>
      </c>
      <c r="T558" s="133"/>
      <c r="U558" s="133"/>
      <c r="V558" s="133"/>
      <c r="W558" s="134"/>
      <c r="X558" s="133"/>
      <c r="Y558" s="2"/>
      <c r="Z558" s="2"/>
    </row>
    <row r="559" spans="1:26" ht="15.75" customHeight="1" thickTop="1" thickBot="1" x14ac:dyDescent="0.35">
      <c r="A559" s="131" t="s">
        <v>557</v>
      </c>
      <c r="B559" s="131">
        <v>558</v>
      </c>
      <c r="C559" s="136" t="s">
        <v>1123</v>
      </c>
      <c r="D559" s="136"/>
      <c r="E559" s="136">
        <v>1.92</v>
      </c>
      <c r="F559" s="136">
        <v>0</v>
      </c>
      <c r="G559" s="138">
        <v>1100</v>
      </c>
      <c r="H559" s="136">
        <v>2</v>
      </c>
      <c r="I559" s="138">
        <v>1229</v>
      </c>
      <c r="J559" s="136">
        <v>12.74</v>
      </c>
      <c r="K559" s="136">
        <v>0.44</v>
      </c>
      <c r="L559" s="136">
        <v>0.17</v>
      </c>
      <c r="M559" s="136">
        <v>0.17</v>
      </c>
      <c r="N559" s="136">
        <v>0.15</v>
      </c>
      <c r="O559" s="136">
        <v>3.73</v>
      </c>
      <c r="P559" s="136">
        <v>3.45</v>
      </c>
      <c r="Q559" s="136">
        <v>1.27</v>
      </c>
      <c r="R559" s="136">
        <v>8.59</v>
      </c>
      <c r="S559" s="136">
        <v>42.32</v>
      </c>
      <c r="T559" s="136"/>
      <c r="U559" s="136"/>
      <c r="V559" s="136"/>
      <c r="W559" s="137"/>
      <c r="X559" s="136"/>
      <c r="Y559" s="2"/>
      <c r="Z559" s="2"/>
    </row>
    <row r="560" spans="1:26" ht="15.75" customHeight="1" thickTop="1" thickBot="1" x14ac:dyDescent="0.35">
      <c r="A560" s="130" t="s">
        <v>558</v>
      </c>
      <c r="B560" s="130">
        <v>559</v>
      </c>
      <c r="C560" s="133" t="s">
        <v>1122</v>
      </c>
      <c r="D560" s="133"/>
      <c r="E560" s="133">
        <v>2.34</v>
      </c>
      <c r="F560" s="133">
        <v>0</v>
      </c>
      <c r="G560" s="135">
        <v>2300</v>
      </c>
      <c r="H560" s="133">
        <v>5</v>
      </c>
      <c r="I560" s="135">
        <v>1173</v>
      </c>
      <c r="J560" s="133"/>
      <c r="K560" s="133">
        <v>0.52</v>
      </c>
      <c r="L560" s="133">
        <v>2.2000000000000002</v>
      </c>
      <c r="M560" s="133">
        <v>0.01</v>
      </c>
      <c r="N560" s="133">
        <v>0</v>
      </c>
      <c r="O560" s="133">
        <v>0.15</v>
      </c>
      <c r="P560" s="133">
        <v>-1.96</v>
      </c>
      <c r="Q560" s="133">
        <v>-3.46</v>
      </c>
      <c r="R560" s="133">
        <v>0.43</v>
      </c>
      <c r="S560" s="133">
        <v>33.72</v>
      </c>
      <c r="T560" s="133"/>
      <c r="U560" s="133"/>
      <c r="V560" s="133"/>
      <c r="W560" s="134"/>
      <c r="X560" s="133"/>
      <c r="Y560" s="2"/>
      <c r="Z560" s="2"/>
    </row>
    <row r="561" spans="1:26" ht="15.75" customHeight="1" thickTop="1" thickBot="1" x14ac:dyDescent="0.35">
      <c r="A561" s="131" t="s">
        <v>559</v>
      </c>
      <c r="B561" s="131">
        <v>560</v>
      </c>
      <c r="C561" s="136" t="s">
        <v>1122</v>
      </c>
      <c r="D561" s="136"/>
      <c r="E561" s="136">
        <v>31.5</v>
      </c>
      <c r="F561" s="139">
        <v>-1.56</v>
      </c>
      <c r="G561" s="138">
        <v>27112900</v>
      </c>
      <c r="H561" s="138">
        <v>849103</v>
      </c>
      <c r="I561" s="138">
        <v>48384</v>
      </c>
      <c r="J561" s="136">
        <v>21.9</v>
      </c>
      <c r="K561" s="136">
        <v>1.5</v>
      </c>
      <c r="L561" s="136">
        <v>0.82</v>
      </c>
      <c r="M561" s="136">
        <v>0.35</v>
      </c>
      <c r="N561" s="136">
        <v>1.4</v>
      </c>
      <c r="O561" s="136">
        <v>5.49</v>
      </c>
      <c r="P561" s="136">
        <v>7.78</v>
      </c>
      <c r="Q561" s="136">
        <v>5.9</v>
      </c>
      <c r="R561" s="136">
        <v>1.1100000000000001</v>
      </c>
      <c r="S561" s="136">
        <v>54.63</v>
      </c>
      <c r="T561" s="136"/>
      <c r="U561" s="136"/>
      <c r="V561" s="136"/>
      <c r="W561" s="137"/>
      <c r="X561" s="136"/>
      <c r="Y561" s="2"/>
      <c r="Z561" s="2"/>
    </row>
    <row r="562" spans="1:26" ht="15.75" customHeight="1" thickTop="1" thickBot="1" x14ac:dyDescent="0.35">
      <c r="A562" s="130" t="s">
        <v>560</v>
      </c>
      <c r="B562" s="130">
        <v>561</v>
      </c>
      <c r="C562" s="133" t="s">
        <v>1122</v>
      </c>
      <c r="D562" s="133"/>
      <c r="E562" s="133">
        <v>144.5</v>
      </c>
      <c r="F562" s="140">
        <v>-0.69</v>
      </c>
      <c r="G562" s="135">
        <v>16400</v>
      </c>
      <c r="H562" s="135">
        <v>2371</v>
      </c>
      <c r="I562" s="135">
        <v>11072</v>
      </c>
      <c r="J562" s="133">
        <v>7.56</v>
      </c>
      <c r="K562" s="133">
        <v>0.62</v>
      </c>
      <c r="L562" s="133">
        <v>0.12</v>
      </c>
      <c r="M562" s="133">
        <v>8.25</v>
      </c>
      <c r="N562" s="133">
        <v>19.32</v>
      </c>
      <c r="O562" s="133">
        <v>9.2799999999999994</v>
      </c>
      <c r="P562" s="133">
        <v>8.6199999999999992</v>
      </c>
      <c r="Q562" s="133">
        <v>-10.46</v>
      </c>
      <c r="R562" s="133">
        <v>5.71</v>
      </c>
      <c r="S562" s="133">
        <v>34.369999999999997</v>
      </c>
      <c r="T562" s="133"/>
      <c r="U562" s="133"/>
      <c r="V562" s="133"/>
      <c r="W562" s="134"/>
      <c r="X562" s="133"/>
      <c r="Y562" s="2"/>
      <c r="Z562" s="2"/>
    </row>
    <row r="563" spans="1:26" ht="15.75" customHeight="1" thickTop="1" thickBot="1" x14ac:dyDescent="0.35">
      <c r="A563" s="131" t="s">
        <v>561</v>
      </c>
      <c r="B563" s="131">
        <v>562</v>
      </c>
      <c r="C563" s="136" t="s">
        <v>1122</v>
      </c>
      <c r="D563" s="136"/>
      <c r="E563" s="136">
        <v>1.99</v>
      </c>
      <c r="F563" s="139">
        <v>-0.5</v>
      </c>
      <c r="G563" s="138">
        <v>4500</v>
      </c>
      <c r="H563" s="136">
        <v>9</v>
      </c>
      <c r="I563" s="136">
        <v>539</v>
      </c>
      <c r="J563" s="136"/>
      <c r="K563" s="136">
        <v>3.05</v>
      </c>
      <c r="L563" s="136">
        <v>1.92</v>
      </c>
      <c r="M563" s="136"/>
      <c r="N563" s="136">
        <v>0</v>
      </c>
      <c r="O563" s="136">
        <v>-20.170000000000002</v>
      </c>
      <c r="P563" s="136">
        <v>-43.41</v>
      </c>
      <c r="Q563" s="143">
        <v>-1006.47</v>
      </c>
      <c r="R563" s="136"/>
      <c r="S563" s="136">
        <v>63.39</v>
      </c>
      <c r="T563" s="136"/>
      <c r="U563" s="136"/>
      <c r="V563" s="136"/>
      <c r="W563" s="137"/>
      <c r="X563" s="136"/>
      <c r="Y563" s="2"/>
      <c r="Z563" s="2"/>
    </row>
    <row r="564" spans="1:26" ht="15.75" customHeight="1" thickTop="1" thickBot="1" x14ac:dyDescent="0.35">
      <c r="A564" s="130" t="s">
        <v>562</v>
      </c>
      <c r="B564" s="130">
        <v>563</v>
      </c>
      <c r="C564" s="133" t="s">
        <v>1122</v>
      </c>
      <c r="D564" s="133"/>
      <c r="E564" s="133">
        <v>2.02</v>
      </c>
      <c r="F564" s="140">
        <v>-0.98</v>
      </c>
      <c r="G564" s="135">
        <v>2760700</v>
      </c>
      <c r="H564" s="135">
        <v>5581</v>
      </c>
      <c r="I564" s="135">
        <v>48102</v>
      </c>
      <c r="J564" s="133">
        <v>44.79</v>
      </c>
      <c r="K564" s="133">
        <v>16.829999999999998</v>
      </c>
      <c r="L564" s="133">
        <v>7.38</v>
      </c>
      <c r="M564" s="133"/>
      <c r="N564" s="133">
        <v>0.05</v>
      </c>
      <c r="O564" s="133">
        <v>18.78</v>
      </c>
      <c r="P564" s="133">
        <v>81.31</v>
      </c>
      <c r="Q564" s="133">
        <v>9.14</v>
      </c>
      <c r="R564" s="133"/>
      <c r="S564" s="133">
        <v>11.4</v>
      </c>
      <c r="T564" s="133"/>
      <c r="U564" s="133"/>
      <c r="V564" s="133"/>
      <c r="W564" s="134"/>
      <c r="X564" s="133"/>
      <c r="Y564" s="2"/>
      <c r="Z564" s="2"/>
    </row>
    <row r="565" spans="1:26" ht="15.75" customHeight="1" thickTop="1" thickBot="1" x14ac:dyDescent="0.35">
      <c r="A565" s="131" t="s">
        <v>563</v>
      </c>
      <c r="B565" s="131">
        <v>564</v>
      </c>
      <c r="C565" s="131" t="s">
        <v>179</v>
      </c>
      <c r="D565" s="136"/>
      <c r="E565" s="136">
        <v>0.76</v>
      </c>
      <c r="F565" s="137">
        <v>1.33</v>
      </c>
      <c r="G565" s="138">
        <v>904700</v>
      </c>
      <c r="H565" s="136">
        <v>684</v>
      </c>
      <c r="I565" s="136">
        <v>432</v>
      </c>
      <c r="J565" s="136">
        <v>12.67</v>
      </c>
      <c r="K565" s="136">
        <v>1.07</v>
      </c>
      <c r="L565" s="136">
        <v>0.49</v>
      </c>
      <c r="M565" s="136">
        <v>0.1</v>
      </c>
      <c r="N565" s="136">
        <v>0.06</v>
      </c>
      <c r="O565" s="136">
        <v>7.16</v>
      </c>
      <c r="P565" s="136">
        <v>7.5</v>
      </c>
      <c r="Q565" s="136">
        <v>6.76</v>
      </c>
      <c r="R565" s="136">
        <v>13.16</v>
      </c>
      <c r="S565" s="136">
        <v>25.3</v>
      </c>
      <c r="T565" s="136"/>
      <c r="U565" s="136"/>
      <c r="V565" s="136"/>
      <c r="W565" s="137"/>
      <c r="X565" s="136"/>
      <c r="Y565" s="2"/>
      <c r="Z565" s="2"/>
    </row>
    <row r="566" spans="1:26" ht="15.75" customHeight="1" thickTop="1" thickBot="1" x14ac:dyDescent="0.35">
      <c r="A566" s="130" t="s">
        <v>564</v>
      </c>
      <c r="B566" s="130">
        <v>565</v>
      </c>
      <c r="C566" s="133" t="s">
        <v>1123</v>
      </c>
      <c r="D566" s="133"/>
      <c r="E566" s="133">
        <v>11.2</v>
      </c>
      <c r="F566" s="140">
        <v>-1.75</v>
      </c>
      <c r="G566" s="135">
        <v>4865700</v>
      </c>
      <c r="H566" s="135">
        <v>54965</v>
      </c>
      <c r="I566" s="135">
        <v>17081</v>
      </c>
      <c r="J566" s="133">
        <v>13.53</v>
      </c>
      <c r="K566" s="133">
        <v>1.21</v>
      </c>
      <c r="L566" s="133">
        <v>2.35</v>
      </c>
      <c r="M566" s="133"/>
      <c r="N566" s="133">
        <v>0.83</v>
      </c>
      <c r="O566" s="133">
        <v>3.3</v>
      </c>
      <c r="P566" s="133">
        <v>9.57</v>
      </c>
      <c r="Q566" s="133">
        <v>2.11</v>
      </c>
      <c r="R566" s="133">
        <v>2.68</v>
      </c>
      <c r="S566" s="133">
        <v>65.17</v>
      </c>
      <c r="T566" s="133"/>
      <c r="U566" s="133"/>
      <c r="V566" s="133"/>
      <c r="W566" s="134"/>
      <c r="X566" s="133"/>
      <c r="Y566" s="2"/>
      <c r="Z566" s="2"/>
    </row>
    <row r="567" spans="1:26" ht="15.75" customHeight="1" thickTop="1" thickBot="1" x14ac:dyDescent="0.35">
      <c r="A567" s="131" t="s">
        <v>565</v>
      </c>
      <c r="B567" s="131">
        <v>566</v>
      </c>
      <c r="C567" s="131" t="s">
        <v>179</v>
      </c>
      <c r="D567" s="136"/>
      <c r="E567" s="136">
        <v>88.5</v>
      </c>
      <c r="F567" s="139">
        <v>-0.84</v>
      </c>
      <c r="G567" s="138">
        <v>14073400</v>
      </c>
      <c r="H567" s="138">
        <v>1245825</v>
      </c>
      <c r="I567" s="138">
        <v>126447</v>
      </c>
      <c r="J567" s="136">
        <v>71.11</v>
      </c>
      <c r="K567" s="136"/>
      <c r="L567" s="136">
        <v>0.34</v>
      </c>
      <c r="M567" s="136"/>
      <c r="N567" s="136">
        <v>1.25</v>
      </c>
      <c r="O567" s="136"/>
      <c r="P567" s="136"/>
      <c r="Q567" s="136"/>
      <c r="R567" s="136"/>
      <c r="S567" s="136">
        <v>38.01</v>
      </c>
      <c r="T567" s="136"/>
      <c r="U567" s="136"/>
      <c r="V567" s="136"/>
      <c r="W567" s="137"/>
      <c r="X567" s="136"/>
      <c r="Y567" s="2"/>
      <c r="Z567" s="2"/>
    </row>
    <row r="568" spans="1:26" ht="15.75" customHeight="1" thickTop="1" thickBot="1" x14ac:dyDescent="0.35">
      <c r="A568" s="130" t="s">
        <v>566</v>
      </c>
      <c r="B568" s="130">
        <v>567</v>
      </c>
      <c r="C568" s="133" t="s">
        <v>1122</v>
      </c>
      <c r="D568" s="133" t="s">
        <v>98</v>
      </c>
      <c r="E568" s="133">
        <v>0.01</v>
      </c>
      <c r="F568" s="133">
        <v>0</v>
      </c>
      <c r="G568" s="133">
        <v>0</v>
      </c>
      <c r="H568" s="133">
        <v>0</v>
      </c>
      <c r="I568" s="133">
        <v>160</v>
      </c>
      <c r="J568" s="133"/>
      <c r="K568" s="133">
        <v>0.14000000000000001</v>
      </c>
      <c r="L568" s="133">
        <v>0.2</v>
      </c>
      <c r="M568" s="133"/>
      <c r="N568" s="133">
        <v>0</v>
      </c>
      <c r="O568" s="133">
        <v>-14.42</v>
      </c>
      <c r="P568" s="133">
        <v>-16.559999999999999</v>
      </c>
      <c r="Q568" s="133">
        <v>10.33</v>
      </c>
      <c r="R568" s="133"/>
      <c r="S568" s="133">
        <v>74.47</v>
      </c>
      <c r="T568" s="133"/>
      <c r="U568" s="133"/>
      <c r="V568" s="133"/>
      <c r="W568" s="134"/>
      <c r="X568" s="133"/>
      <c r="Y568" s="2"/>
      <c r="Z568" s="2"/>
    </row>
    <row r="569" spans="1:26" ht="15.75" customHeight="1" thickTop="1" thickBot="1" x14ac:dyDescent="0.35">
      <c r="A569" s="131" t="s">
        <v>567</v>
      </c>
      <c r="B569" s="131">
        <v>568</v>
      </c>
      <c r="C569" s="136" t="s">
        <v>1123</v>
      </c>
      <c r="D569" s="136"/>
      <c r="E569" s="136">
        <v>6.8</v>
      </c>
      <c r="F569" s="139">
        <v>-2.86</v>
      </c>
      <c r="G569" s="138">
        <v>599700</v>
      </c>
      <c r="H569" s="138">
        <v>4133</v>
      </c>
      <c r="I569" s="138">
        <v>1822</v>
      </c>
      <c r="J569" s="136">
        <v>15.77</v>
      </c>
      <c r="K569" s="136">
        <v>2.88</v>
      </c>
      <c r="L569" s="136">
        <v>1.46</v>
      </c>
      <c r="M569" s="136">
        <v>0.25</v>
      </c>
      <c r="N569" s="136">
        <v>0.42</v>
      </c>
      <c r="O569" s="136">
        <v>13.77</v>
      </c>
      <c r="P569" s="136">
        <v>18.78</v>
      </c>
      <c r="Q569" s="136">
        <v>10.83</v>
      </c>
      <c r="R569" s="136">
        <v>3.68</v>
      </c>
      <c r="S569" s="136">
        <v>20.34</v>
      </c>
      <c r="T569" s="136"/>
      <c r="U569" s="136"/>
      <c r="V569" s="136"/>
      <c r="W569" s="137"/>
      <c r="X569" s="136"/>
      <c r="Y569" s="2"/>
      <c r="Z569" s="2"/>
    </row>
    <row r="570" spans="1:26" ht="15.75" customHeight="1" thickTop="1" thickBot="1" x14ac:dyDescent="0.35">
      <c r="A570" s="130" t="s">
        <v>568</v>
      </c>
      <c r="B570" s="130">
        <v>569</v>
      </c>
      <c r="C570" s="133" t="s">
        <v>1123</v>
      </c>
      <c r="D570" s="133"/>
      <c r="E570" s="133">
        <v>3.34</v>
      </c>
      <c r="F570" s="140">
        <v>-2.91</v>
      </c>
      <c r="G570" s="135">
        <v>1393000</v>
      </c>
      <c r="H570" s="135">
        <v>4695</v>
      </c>
      <c r="I570" s="135">
        <v>5427</v>
      </c>
      <c r="J570" s="133">
        <v>15.36</v>
      </c>
      <c r="K570" s="133">
        <v>0.64</v>
      </c>
      <c r="L570" s="133">
        <v>0.64</v>
      </c>
      <c r="M570" s="133"/>
      <c r="N570" s="133">
        <v>0.21</v>
      </c>
      <c r="O570" s="133">
        <v>2.81</v>
      </c>
      <c r="P570" s="133">
        <v>4.22</v>
      </c>
      <c r="Q570" s="133">
        <v>-13.59</v>
      </c>
      <c r="R570" s="133">
        <v>12.17</v>
      </c>
      <c r="S570" s="133">
        <v>74.459999999999994</v>
      </c>
      <c r="T570" s="133"/>
      <c r="U570" s="133"/>
      <c r="V570" s="133"/>
      <c r="W570" s="134"/>
      <c r="X570" s="133"/>
      <c r="Y570" s="2"/>
      <c r="Z570" s="2"/>
    </row>
    <row r="571" spans="1:26" ht="15.75" customHeight="1" thickTop="1" thickBot="1" x14ac:dyDescent="0.35">
      <c r="A571" s="131" t="s">
        <v>569</v>
      </c>
      <c r="B571" s="131">
        <v>570</v>
      </c>
      <c r="C571" s="136" t="s">
        <v>1122</v>
      </c>
      <c r="D571" s="136"/>
      <c r="E571" s="136">
        <v>33.5</v>
      </c>
      <c r="F571" s="136">
        <v>0</v>
      </c>
      <c r="G571" s="138">
        <v>232700</v>
      </c>
      <c r="H571" s="138">
        <v>7795</v>
      </c>
      <c r="I571" s="138">
        <v>10050</v>
      </c>
      <c r="J571" s="136">
        <v>14.36</v>
      </c>
      <c r="K571" s="136">
        <v>0.49</v>
      </c>
      <c r="L571" s="136">
        <v>0.14000000000000001</v>
      </c>
      <c r="M571" s="136">
        <v>1.5</v>
      </c>
      <c r="N571" s="136">
        <v>2.33</v>
      </c>
      <c r="O571" s="136">
        <v>3.75</v>
      </c>
      <c r="P571" s="136">
        <v>3.47</v>
      </c>
      <c r="Q571" s="136">
        <v>4.92</v>
      </c>
      <c r="R571" s="136">
        <v>4.4800000000000004</v>
      </c>
      <c r="S571" s="136">
        <v>57.4</v>
      </c>
      <c r="T571" s="136"/>
      <c r="U571" s="136"/>
      <c r="V571" s="136"/>
      <c r="W571" s="137"/>
      <c r="X571" s="136"/>
      <c r="Y571" s="2"/>
      <c r="Z571" s="2"/>
    </row>
    <row r="572" spans="1:26" ht="15.75" customHeight="1" thickTop="1" thickBot="1" x14ac:dyDescent="0.35">
      <c r="A572" s="130" t="s">
        <v>570</v>
      </c>
      <c r="B572" s="130">
        <v>571</v>
      </c>
      <c r="C572" s="133" t="s">
        <v>1122</v>
      </c>
      <c r="D572" s="133"/>
      <c r="E572" s="133">
        <v>3.4</v>
      </c>
      <c r="F572" s="134">
        <v>0.59</v>
      </c>
      <c r="G572" s="135">
        <v>8217300</v>
      </c>
      <c r="H572" s="135">
        <v>28307</v>
      </c>
      <c r="I572" s="135">
        <v>1462</v>
      </c>
      <c r="J572" s="133">
        <v>24.01</v>
      </c>
      <c r="K572" s="133">
        <v>1.54</v>
      </c>
      <c r="L572" s="133">
        <v>0.34</v>
      </c>
      <c r="M572" s="133">
        <v>0.05</v>
      </c>
      <c r="N572" s="133">
        <v>0.14000000000000001</v>
      </c>
      <c r="O572" s="133">
        <v>4.9800000000000004</v>
      </c>
      <c r="P572" s="133">
        <v>6.62</v>
      </c>
      <c r="Q572" s="133">
        <v>5.42</v>
      </c>
      <c r="R572" s="133"/>
      <c r="S572" s="133">
        <v>27.1</v>
      </c>
      <c r="T572" s="133"/>
      <c r="U572" s="133"/>
      <c r="V572" s="133"/>
      <c r="W572" s="134"/>
      <c r="X572" s="133"/>
      <c r="Y572" s="2"/>
      <c r="Z572" s="2"/>
    </row>
    <row r="573" spans="1:26" ht="15.75" customHeight="1" thickTop="1" thickBot="1" x14ac:dyDescent="0.35">
      <c r="A573" s="131" t="s">
        <v>571</v>
      </c>
      <c r="B573" s="131">
        <v>572</v>
      </c>
      <c r="C573" s="136" t="s">
        <v>1122</v>
      </c>
      <c r="D573" s="136"/>
      <c r="E573" s="136">
        <v>0.88</v>
      </c>
      <c r="F573" s="139">
        <v>-5.38</v>
      </c>
      <c r="G573" s="138">
        <v>620299900</v>
      </c>
      <c r="H573" s="138">
        <v>559293</v>
      </c>
      <c r="I573" s="138">
        <v>24068</v>
      </c>
      <c r="J573" s="136">
        <v>10.14</v>
      </c>
      <c r="K573" s="136">
        <v>1.43</v>
      </c>
      <c r="L573" s="136">
        <v>2.48</v>
      </c>
      <c r="M573" s="136"/>
      <c r="N573" s="136">
        <v>0.08</v>
      </c>
      <c r="O573" s="136">
        <v>7.38</v>
      </c>
      <c r="P573" s="136">
        <v>15.06</v>
      </c>
      <c r="Q573" s="136">
        <v>24.12</v>
      </c>
      <c r="R573" s="136">
        <v>1.25</v>
      </c>
      <c r="S573" s="136">
        <v>59.87</v>
      </c>
      <c r="T573" s="136"/>
      <c r="U573" s="136"/>
      <c r="V573" s="136"/>
      <c r="W573" s="137"/>
      <c r="X573" s="136"/>
      <c r="Y573" s="2"/>
      <c r="Z573" s="2"/>
    </row>
    <row r="574" spans="1:26" ht="15.75" customHeight="1" thickTop="1" thickBot="1" x14ac:dyDescent="0.35">
      <c r="A574" s="130" t="s">
        <v>572</v>
      </c>
      <c r="B574" s="130">
        <v>573</v>
      </c>
      <c r="C574" s="133" t="s">
        <v>1122</v>
      </c>
      <c r="D574" s="133"/>
      <c r="E574" s="133">
        <v>2.72</v>
      </c>
      <c r="F574" s="133">
        <v>0</v>
      </c>
      <c r="G574" s="135">
        <v>1149400</v>
      </c>
      <c r="H574" s="135">
        <v>3148</v>
      </c>
      <c r="I574" s="135">
        <v>2992</v>
      </c>
      <c r="J574" s="133">
        <v>16.02</v>
      </c>
      <c r="K574" s="133">
        <v>0.84</v>
      </c>
      <c r="L574" s="133">
        <v>0.69</v>
      </c>
      <c r="M574" s="133">
        <v>0.02</v>
      </c>
      <c r="N574" s="133">
        <v>0.17</v>
      </c>
      <c r="O574" s="133">
        <v>4.42</v>
      </c>
      <c r="P574" s="133">
        <v>5.01</v>
      </c>
      <c r="Q574" s="133">
        <v>0.53</v>
      </c>
      <c r="R574" s="133">
        <v>7.08</v>
      </c>
      <c r="S574" s="133">
        <v>60.09</v>
      </c>
      <c r="T574" s="133"/>
      <c r="U574" s="133"/>
      <c r="V574" s="133"/>
      <c r="W574" s="134"/>
      <c r="X574" s="133"/>
      <c r="Y574" s="2"/>
      <c r="Z574" s="2"/>
    </row>
    <row r="575" spans="1:26" ht="15.75" customHeight="1" thickTop="1" thickBot="1" x14ac:dyDescent="0.35">
      <c r="A575" s="131" t="s">
        <v>573</v>
      </c>
      <c r="B575" s="131">
        <v>574</v>
      </c>
      <c r="C575" s="136" t="s">
        <v>1122</v>
      </c>
      <c r="D575" s="136"/>
      <c r="E575" s="136">
        <v>3.14</v>
      </c>
      <c r="F575" s="136">
        <v>0</v>
      </c>
      <c r="G575" s="138">
        <v>23500</v>
      </c>
      <c r="H575" s="136">
        <v>73</v>
      </c>
      <c r="I575" s="136">
        <v>942</v>
      </c>
      <c r="J575" s="136">
        <v>94.84</v>
      </c>
      <c r="K575" s="136">
        <v>1.94</v>
      </c>
      <c r="L575" s="136">
        <v>3.03</v>
      </c>
      <c r="M575" s="136"/>
      <c r="N575" s="136">
        <v>0.03</v>
      </c>
      <c r="O575" s="136">
        <v>2.78</v>
      </c>
      <c r="P575" s="136">
        <v>1.94</v>
      </c>
      <c r="Q575" s="136">
        <v>3.97</v>
      </c>
      <c r="R575" s="136">
        <v>7.64</v>
      </c>
      <c r="S575" s="136">
        <v>22.89</v>
      </c>
      <c r="T575" s="136"/>
      <c r="U575" s="136"/>
      <c r="V575" s="136"/>
      <c r="W575" s="137"/>
      <c r="X575" s="136"/>
      <c r="Y575" s="2"/>
      <c r="Z575" s="2"/>
    </row>
    <row r="576" spans="1:26" ht="15.75" customHeight="1" thickTop="1" thickBot="1" x14ac:dyDescent="0.35">
      <c r="A576" s="130" t="s">
        <v>574</v>
      </c>
      <c r="B576" s="130">
        <v>575</v>
      </c>
      <c r="C576" s="133" t="s">
        <v>1123</v>
      </c>
      <c r="D576" s="133"/>
      <c r="E576" s="133">
        <v>395</v>
      </c>
      <c r="F576" s="140">
        <v>-0.75</v>
      </c>
      <c r="G576" s="135">
        <v>2700</v>
      </c>
      <c r="H576" s="135">
        <v>1070</v>
      </c>
      <c r="I576" s="135">
        <v>39500</v>
      </c>
      <c r="J576" s="133">
        <v>23</v>
      </c>
      <c r="K576" s="133">
        <v>4.41</v>
      </c>
      <c r="L576" s="133">
        <v>0.34</v>
      </c>
      <c r="M576" s="133">
        <v>10</v>
      </c>
      <c r="N576" s="133">
        <v>17.170000000000002</v>
      </c>
      <c r="O576" s="133">
        <v>18.350000000000001</v>
      </c>
      <c r="P576" s="133">
        <v>19.940000000000001</v>
      </c>
      <c r="Q576" s="133">
        <v>13.68</v>
      </c>
      <c r="R576" s="133">
        <v>4.3</v>
      </c>
      <c r="S576" s="133">
        <v>4.2300000000000004</v>
      </c>
      <c r="T576" s="133"/>
      <c r="U576" s="133"/>
      <c r="V576" s="133"/>
      <c r="W576" s="134"/>
      <c r="X576" s="133"/>
      <c r="Y576" s="2"/>
      <c r="Z576" s="2"/>
    </row>
    <row r="577" spans="1:26" ht="15.75" customHeight="1" thickTop="1" thickBot="1" x14ac:dyDescent="0.35">
      <c r="A577" s="131" t="s">
        <v>575</v>
      </c>
      <c r="B577" s="131">
        <v>576</v>
      </c>
      <c r="C577" s="136" t="s">
        <v>1122</v>
      </c>
      <c r="D577" s="136"/>
      <c r="E577" s="136">
        <v>4.8</v>
      </c>
      <c r="F577" s="139">
        <v>-4.95</v>
      </c>
      <c r="G577" s="138">
        <v>18780800</v>
      </c>
      <c r="H577" s="138">
        <v>91469</v>
      </c>
      <c r="I577" s="138">
        <v>10880</v>
      </c>
      <c r="J577" s="136">
        <v>20.63</v>
      </c>
      <c r="K577" s="136">
        <v>2.64</v>
      </c>
      <c r="L577" s="136">
        <v>2.0099999999999998</v>
      </c>
      <c r="M577" s="136">
        <v>1.93</v>
      </c>
      <c r="N577" s="136">
        <v>0.22</v>
      </c>
      <c r="O577" s="136"/>
      <c r="P577" s="136"/>
      <c r="Q577" s="136"/>
      <c r="R577" s="136">
        <v>40.17</v>
      </c>
      <c r="S577" s="136">
        <v>18.7</v>
      </c>
      <c r="T577" s="136"/>
      <c r="U577" s="136"/>
      <c r="V577" s="136"/>
      <c r="W577" s="137"/>
      <c r="X577" s="136"/>
      <c r="Y577" s="2"/>
      <c r="Z577" s="2"/>
    </row>
    <row r="578" spans="1:26" ht="15.75" customHeight="1" thickTop="1" thickBot="1" x14ac:dyDescent="0.35">
      <c r="A578" s="130" t="s">
        <v>576</v>
      </c>
      <c r="B578" s="130">
        <v>577</v>
      </c>
      <c r="C578" s="133" t="s">
        <v>1122</v>
      </c>
      <c r="D578" s="133"/>
      <c r="E578" s="133">
        <v>1.43</v>
      </c>
      <c r="F578" s="140">
        <v>-4.03</v>
      </c>
      <c r="G578" s="135">
        <v>31629700</v>
      </c>
      <c r="H578" s="135">
        <v>47398</v>
      </c>
      <c r="I578" s="135">
        <v>1011</v>
      </c>
      <c r="J578" s="133">
        <v>12.81</v>
      </c>
      <c r="K578" s="133">
        <v>0.61</v>
      </c>
      <c r="L578" s="133">
        <v>1.47</v>
      </c>
      <c r="M578" s="133">
        <v>0.04</v>
      </c>
      <c r="N578" s="133">
        <v>0.11</v>
      </c>
      <c r="O578" s="133">
        <v>3.52</v>
      </c>
      <c r="P578" s="133">
        <v>4.7</v>
      </c>
      <c r="Q578" s="133">
        <v>1.49</v>
      </c>
      <c r="R578" s="133">
        <v>2.8</v>
      </c>
      <c r="S578" s="133">
        <v>63.83</v>
      </c>
      <c r="T578" s="133"/>
      <c r="U578" s="133"/>
      <c r="V578" s="133"/>
      <c r="W578" s="134"/>
      <c r="X578" s="133"/>
      <c r="Y578" s="2"/>
      <c r="Z578" s="2"/>
    </row>
    <row r="579" spans="1:26" ht="15.75" customHeight="1" thickTop="1" thickBot="1" x14ac:dyDescent="0.35">
      <c r="A579" s="131" t="s">
        <v>577</v>
      </c>
      <c r="B579" s="131">
        <v>578</v>
      </c>
      <c r="C579" s="136" t="s">
        <v>1122</v>
      </c>
      <c r="D579" s="136"/>
      <c r="E579" s="136">
        <v>4.3</v>
      </c>
      <c r="F579" s="137">
        <v>0.47</v>
      </c>
      <c r="G579" s="138">
        <v>174200</v>
      </c>
      <c r="H579" s="136">
        <v>751</v>
      </c>
      <c r="I579" s="138">
        <v>1343</v>
      </c>
      <c r="J579" s="136">
        <v>8.17</v>
      </c>
      <c r="K579" s="136">
        <v>2.14</v>
      </c>
      <c r="L579" s="136">
        <v>1.19</v>
      </c>
      <c r="M579" s="136">
        <v>0.13</v>
      </c>
      <c r="N579" s="136">
        <v>0.53</v>
      </c>
      <c r="O579" s="136">
        <v>17.829999999999998</v>
      </c>
      <c r="P579" s="136">
        <v>27.3</v>
      </c>
      <c r="Q579" s="136">
        <v>3.81</v>
      </c>
      <c r="R579" s="136">
        <v>8.61</v>
      </c>
      <c r="S579" s="136">
        <v>19.920000000000002</v>
      </c>
      <c r="T579" s="136"/>
      <c r="U579" s="136"/>
      <c r="V579" s="136"/>
      <c r="W579" s="137"/>
      <c r="X579" s="136"/>
      <c r="Y579" s="2"/>
      <c r="Z579" s="2"/>
    </row>
    <row r="580" spans="1:26" ht="15.75" customHeight="1" thickTop="1" thickBot="1" x14ac:dyDescent="0.35">
      <c r="A580" s="130" t="s">
        <v>578</v>
      </c>
      <c r="B580" s="130">
        <v>579</v>
      </c>
      <c r="C580" s="133" t="s">
        <v>1122</v>
      </c>
      <c r="D580" s="133"/>
      <c r="E580" s="133">
        <v>4.4400000000000004</v>
      </c>
      <c r="F580" s="140">
        <v>-1.77</v>
      </c>
      <c r="G580" s="135">
        <v>26400</v>
      </c>
      <c r="H580" s="133">
        <v>116</v>
      </c>
      <c r="I580" s="135">
        <v>1925</v>
      </c>
      <c r="J580" s="133">
        <v>23</v>
      </c>
      <c r="K580" s="133">
        <v>0.79</v>
      </c>
      <c r="L580" s="133">
        <v>0.71</v>
      </c>
      <c r="M580" s="133">
        <v>0.02</v>
      </c>
      <c r="N580" s="133">
        <v>0.19</v>
      </c>
      <c r="O580" s="133">
        <v>3.86</v>
      </c>
      <c r="P580" s="133">
        <v>3.46</v>
      </c>
      <c r="Q580" s="133">
        <v>7.92</v>
      </c>
      <c r="R580" s="133">
        <v>0.47</v>
      </c>
      <c r="S580" s="133">
        <v>30.13</v>
      </c>
      <c r="T580" s="133"/>
      <c r="U580" s="133"/>
      <c r="V580" s="133"/>
      <c r="W580" s="134"/>
      <c r="X580" s="133"/>
      <c r="Y580" s="2"/>
      <c r="Z580" s="2"/>
    </row>
    <row r="581" spans="1:26" ht="15.75" customHeight="1" thickTop="1" thickBot="1" x14ac:dyDescent="0.35">
      <c r="A581" s="131" t="s">
        <v>579</v>
      </c>
      <c r="B581" s="131">
        <v>580</v>
      </c>
      <c r="C581" s="136" t="s">
        <v>1122</v>
      </c>
      <c r="D581" s="136"/>
      <c r="E581" s="136">
        <v>15.1</v>
      </c>
      <c r="F581" s="139">
        <v>-6.79</v>
      </c>
      <c r="G581" s="138">
        <v>8866700</v>
      </c>
      <c r="H581" s="138">
        <v>137938</v>
      </c>
      <c r="I581" s="138">
        <v>12795</v>
      </c>
      <c r="J581" s="136">
        <v>24.01</v>
      </c>
      <c r="K581" s="136">
        <v>3.86</v>
      </c>
      <c r="L581" s="136">
        <v>2.2599999999999998</v>
      </c>
      <c r="M581" s="136">
        <v>0.14000000000000001</v>
      </c>
      <c r="N581" s="136">
        <v>0.61</v>
      </c>
      <c r="O581" s="136">
        <v>6.35</v>
      </c>
      <c r="P581" s="136">
        <v>16.329999999999998</v>
      </c>
      <c r="Q581" s="136">
        <v>1.85</v>
      </c>
      <c r="R581" s="136">
        <v>3.11</v>
      </c>
      <c r="S581" s="136">
        <v>25.31</v>
      </c>
      <c r="T581" s="136"/>
      <c r="U581" s="136"/>
      <c r="V581" s="136"/>
      <c r="W581" s="137"/>
      <c r="X581" s="136"/>
      <c r="Y581" s="2"/>
      <c r="Z581" s="2"/>
    </row>
    <row r="582" spans="1:26" ht="15.75" customHeight="1" thickTop="1" thickBot="1" x14ac:dyDescent="0.35">
      <c r="A582" s="130" t="s">
        <v>580</v>
      </c>
      <c r="B582" s="130">
        <v>581</v>
      </c>
      <c r="C582" s="133" t="s">
        <v>1122</v>
      </c>
      <c r="D582" s="133"/>
      <c r="E582" s="133">
        <v>1.33</v>
      </c>
      <c r="F582" s="140">
        <v>-1.48</v>
      </c>
      <c r="G582" s="135">
        <v>1496400</v>
      </c>
      <c r="H582" s="135">
        <v>2005</v>
      </c>
      <c r="I582" s="135">
        <v>2128</v>
      </c>
      <c r="J582" s="133">
        <v>7.47</v>
      </c>
      <c r="K582" s="133">
        <v>0.38</v>
      </c>
      <c r="L582" s="133">
        <v>0.77</v>
      </c>
      <c r="M582" s="133">
        <v>0.03</v>
      </c>
      <c r="N582" s="133">
        <v>0.18</v>
      </c>
      <c r="O582" s="133">
        <v>3.91</v>
      </c>
      <c r="P582" s="133">
        <v>5.0599999999999996</v>
      </c>
      <c r="Q582" s="133">
        <v>3.13</v>
      </c>
      <c r="R582" s="133">
        <v>6.77</v>
      </c>
      <c r="S582" s="133">
        <v>67.400000000000006</v>
      </c>
      <c r="T582" s="133"/>
      <c r="U582" s="133"/>
      <c r="V582" s="133"/>
      <c r="W582" s="134"/>
      <c r="X582" s="133"/>
      <c r="Y582" s="2"/>
      <c r="Z582" s="2"/>
    </row>
    <row r="583" spans="1:26" ht="15.75" customHeight="1" thickTop="1" thickBot="1" x14ac:dyDescent="0.35">
      <c r="A583" s="131" t="s">
        <v>581</v>
      </c>
      <c r="B583" s="131">
        <v>582</v>
      </c>
      <c r="C583" s="136" t="s">
        <v>1122</v>
      </c>
      <c r="D583" s="136" t="s">
        <v>15</v>
      </c>
      <c r="E583" s="136">
        <v>0.03</v>
      </c>
      <c r="F583" s="136">
        <v>0</v>
      </c>
      <c r="G583" s="138">
        <v>19428600</v>
      </c>
      <c r="H583" s="136">
        <v>583</v>
      </c>
      <c r="I583" s="136">
        <v>328</v>
      </c>
      <c r="J583" s="136"/>
      <c r="K583" s="136">
        <v>4</v>
      </c>
      <c r="L583" s="136">
        <v>1.2</v>
      </c>
      <c r="M583" s="136"/>
      <c r="N583" s="136">
        <v>0</v>
      </c>
      <c r="O583" s="136">
        <v>-32.049999999999997</v>
      </c>
      <c r="P583" s="136">
        <v>-74.08</v>
      </c>
      <c r="Q583" s="136">
        <v>-52.45</v>
      </c>
      <c r="R583" s="136"/>
      <c r="S583" s="136">
        <v>69.41</v>
      </c>
      <c r="T583" s="136"/>
      <c r="U583" s="136"/>
      <c r="V583" s="136"/>
      <c r="W583" s="137"/>
      <c r="X583" s="136"/>
      <c r="Y583" s="2"/>
      <c r="Z583" s="2"/>
    </row>
    <row r="584" spans="1:26" ht="15.75" customHeight="1" thickTop="1" thickBot="1" x14ac:dyDescent="0.35">
      <c r="A584" s="130" t="s">
        <v>582</v>
      </c>
      <c r="B584" s="130">
        <v>583</v>
      </c>
      <c r="C584" s="133" t="s">
        <v>1122</v>
      </c>
      <c r="D584" s="133"/>
      <c r="E584" s="133">
        <v>6.4</v>
      </c>
      <c r="F584" s="140">
        <v>-3.76</v>
      </c>
      <c r="G584" s="135">
        <v>8843600</v>
      </c>
      <c r="H584" s="135">
        <v>57221</v>
      </c>
      <c r="I584" s="135">
        <v>3891</v>
      </c>
      <c r="J584" s="133">
        <v>22.05</v>
      </c>
      <c r="K584" s="133">
        <v>5.52</v>
      </c>
      <c r="L584" s="133">
        <v>0.39</v>
      </c>
      <c r="M584" s="133">
        <v>0.13</v>
      </c>
      <c r="N584" s="133">
        <v>0.28999999999999998</v>
      </c>
      <c r="O584" s="133">
        <v>22.97</v>
      </c>
      <c r="P584" s="133">
        <v>25.54</v>
      </c>
      <c r="Q584" s="133">
        <v>13.84</v>
      </c>
      <c r="R584" s="133">
        <v>3.75</v>
      </c>
      <c r="S584" s="133">
        <v>60.96</v>
      </c>
      <c r="T584" s="133"/>
      <c r="U584" s="133"/>
      <c r="V584" s="133"/>
      <c r="W584" s="134"/>
      <c r="X584" s="133"/>
      <c r="Y584" s="2"/>
      <c r="Z584" s="2"/>
    </row>
    <row r="585" spans="1:26" ht="15.75" customHeight="1" thickTop="1" thickBot="1" x14ac:dyDescent="0.35">
      <c r="A585" s="131" t="s">
        <v>583</v>
      </c>
      <c r="B585" s="131">
        <v>584</v>
      </c>
      <c r="C585" s="136" t="s">
        <v>1122</v>
      </c>
      <c r="D585" s="136"/>
      <c r="E585" s="136">
        <v>2.2999999999999998</v>
      </c>
      <c r="F585" s="139">
        <v>-2.54</v>
      </c>
      <c r="G585" s="138">
        <v>640400</v>
      </c>
      <c r="H585" s="138">
        <v>1491</v>
      </c>
      <c r="I585" s="138">
        <v>2300</v>
      </c>
      <c r="J585" s="136">
        <v>8.15</v>
      </c>
      <c r="K585" s="136">
        <v>1.22</v>
      </c>
      <c r="L585" s="136">
        <v>1.03</v>
      </c>
      <c r="M585" s="136">
        <v>0.06</v>
      </c>
      <c r="N585" s="136">
        <v>0.28000000000000003</v>
      </c>
      <c r="O585" s="136">
        <v>9.18</v>
      </c>
      <c r="P585" s="136">
        <v>14.76</v>
      </c>
      <c r="Q585" s="136">
        <v>7.29</v>
      </c>
      <c r="R585" s="136">
        <v>15.22</v>
      </c>
      <c r="S585" s="136">
        <v>41.02</v>
      </c>
      <c r="T585" s="136"/>
      <c r="U585" s="136"/>
      <c r="V585" s="136"/>
      <c r="W585" s="137"/>
      <c r="X585" s="136"/>
      <c r="Y585" s="2"/>
      <c r="Z585" s="2"/>
    </row>
    <row r="586" spans="1:26" ht="15.75" customHeight="1" thickTop="1" thickBot="1" x14ac:dyDescent="0.35">
      <c r="A586" s="130" t="s">
        <v>584</v>
      </c>
      <c r="B586" s="130">
        <v>585</v>
      </c>
      <c r="C586" s="133" t="s">
        <v>1122</v>
      </c>
      <c r="D586" s="133"/>
      <c r="E586" s="133">
        <v>0.37</v>
      </c>
      <c r="F586" s="140">
        <v>-5.13</v>
      </c>
      <c r="G586" s="135">
        <v>870100</v>
      </c>
      <c r="H586" s="133">
        <v>324</v>
      </c>
      <c r="I586" s="133">
        <v>296</v>
      </c>
      <c r="J586" s="133">
        <v>10.6</v>
      </c>
      <c r="K586" s="133">
        <v>0.36</v>
      </c>
      <c r="L586" s="133">
        <v>1.21</v>
      </c>
      <c r="M586" s="133">
        <v>0.03</v>
      </c>
      <c r="N586" s="133">
        <v>0.04</v>
      </c>
      <c r="O586" s="133">
        <v>5.32</v>
      </c>
      <c r="P586" s="133">
        <v>3.35</v>
      </c>
      <c r="Q586" s="133">
        <v>-0.14000000000000001</v>
      </c>
      <c r="R586" s="133">
        <v>7.41</v>
      </c>
      <c r="S586" s="133">
        <v>48.2</v>
      </c>
      <c r="T586" s="133"/>
      <c r="U586" s="133"/>
      <c r="V586" s="133"/>
      <c r="W586" s="134"/>
      <c r="X586" s="133"/>
      <c r="Y586" s="2"/>
      <c r="Z586" s="2"/>
    </row>
    <row r="587" spans="1:26" ht="15.75" customHeight="1" thickTop="1" thickBot="1" x14ac:dyDescent="0.35">
      <c r="A587" s="131" t="s">
        <v>585</v>
      </c>
      <c r="B587" s="131">
        <v>586</v>
      </c>
      <c r="C587" s="136" t="s">
        <v>1122</v>
      </c>
      <c r="D587" s="136"/>
      <c r="E587" s="136">
        <v>2.86</v>
      </c>
      <c r="F587" s="139">
        <v>-5.3</v>
      </c>
      <c r="G587" s="138">
        <v>145900</v>
      </c>
      <c r="H587" s="136">
        <v>425</v>
      </c>
      <c r="I587" s="138">
        <v>1178</v>
      </c>
      <c r="J587" s="136">
        <v>89.14</v>
      </c>
      <c r="K587" s="136">
        <v>1.1000000000000001</v>
      </c>
      <c r="L587" s="136">
        <v>1.1599999999999999</v>
      </c>
      <c r="M587" s="136">
        <v>0.06</v>
      </c>
      <c r="N587" s="136">
        <v>0.03</v>
      </c>
      <c r="O587" s="136">
        <v>2.17</v>
      </c>
      <c r="P587" s="136">
        <v>1.25</v>
      </c>
      <c r="Q587" s="136">
        <v>-0.1</v>
      </c>
      <c r="R587" s="136">
        <v>2.1</v>
      </c>
      <c r="S587" s="136">
        <v>36.61</v>
      </c>
      <c r="T587" s="136"/>
      <c r="U587" s="136"/>
      <c r="V587" s="136"/>
      <c r="W587" s="137"/>
      <c r="X587" s="136"/>
      <c r="Y587" s="2"/>
      <c r="Z587" s="2"/>
    </row>
    <row r="588" spans="1:26" ht="15.75" customHeight="1" thickTop="1" thickBot="1" x14ac:dyDescent="0.35">
      <c r="A588" s="130" t="s">
        <v>586</v>
      </c>
      <c r="B588" s="130">
        <v>587</v>
      </c>
      <c r="C588" s="133" t="s">
        <v>1122</v>
      </c>
      <c r="D588" s="133"/>
      <c r="E588" s="133">
        <v>14.8</v>
      </c>
      <c r="F588" s="140">
        <v>-1.33</v>
      </c>
      <c r="G588" s="135">
        <v>45105900</v>
      </c>
      <c r="H588" s="135">
        <v>681046</v>
      </c>
      <c r="I588" s="135">
        <v>23360</v>
      </c>
      <c r="J588" s="133">
        <v>10.210000000000001</v>
      </c>
      <c r="K588" s="133">
        <v>1.82</v>
      </c>
      <c r="L588" s="133">
        <v>0.83</v>
      </c>
      <c r="M588" s="133">
        <v>0.3</v>
      </c>
      <c r="N588" s="133">
        <v>1.45</v>
      </c>
      <c r="O588" s="133">
        <v>11.77</v>
      </c>
      <c r="P588" s="133">
        <v>17.760000000000002</v>
      </c>
      <c r="Q588" s="133">
        <v>7.94</v>
      </c>
      <c r="R588" s="133">
        <v>10.130000000000001</v>
      </c>
      <c r="S588" s="133">
        <v>39.44</v>
      </c>
      <c r="T588" s="133"/>
      <c r="U588" s="133"/>
      <c r="V588" s="133"/>
      <c r="W588" s="134"/>
      <c r="X588" s="133"/>
      <c r="Y588" s="2"/>
      <c r="Z588" s="2"/>
    </row>
    <row r="589" spans="1:26" ht="15.75" customHeight="1" thickTop="1" thickBot="1" x14ac:dyDescent="0.35">
      <c r="A589" s="131" t="s">
        <v>587</v>
      </c>
      <c r="B589" s="131">
        <v>588</v>
      </c>
      <c r="C589" s="136" t="s">
        <v>1122</v>
      </c>
      <c r="D589" s="136"/>
      <c r="E589" s="136">
        <v>12.2</v>
      </c>
      <c r="F589" s="136">
        <v>0</v>
      </c>
      <c r="G589" s="136">
        <v>0</v>
      </c>
      <c r="H589" s="136">
        <v>0</v>
      </c>
      <c r="I589" s="138">
        <v>2491</v>
      </c>
      <c r="J589" s="136"/>
      <c r="K589" s="136">
        <v>2.77</v>
      </c>
      <c r="L589" s="136">
        <v>1.29</v>
      </c>
      <c r="M589" s="136">
        <v>0.45</v>
      </c>
      <c r="N589" s="136">
        <v>0</v>
      </c>
      <c r="O589" s="136">
        <v>0.93</v>
      </c>
      <c r="P589" s="136">
        <v>-0.24</v>
      </c>
      <c r="Q589" s="136">
        <v>-2.66</v>
      </c>
      <c r="R589" s="136">
        <v>4.99</v>
      </c>
      <c r="S589" s="136">
        <v>2.77</v>
      </c>
      <c r="T589" s="136"/>
      <c r="U589" s="136"/>
      <c r="V589" s="136"/>
      <c r="W589" s="137"/>
      <c r="X589" s="136"/>
      <c r="Y589" s="2"/>
      <c r="Z589" s="2"/>
    </row>
    <row r="590" spans="1:26" ht="15.75" customHeight="1" thickTop="1" thickBot="1" x14ac:dyDescent="0.35">
      <c r="A590" s="130" t="s">
        <v>588</v>
      </c>
      <c r="B590" s="130">
        <v>589</v>
      </c>
      <c r="C590" s="133" t="s">
        <v>1123</v>
      </c>
      <c r="D590" s="133"/>
      <c r="E590" s="133">
        <v>4.6399999999999997</v>
      </c>
      <c r="F590" s="133">
        <v>0</v>
      </c>
      <c r="G590" s="135">
        <v>2369300</v>
      </c>
      <c r="H590" s="135">
        <v>11053</v>
      </c>
      <c r="I590" s="135">
        <v>1531</v>
      </c>
      <c r="J590" s="133">
        <v>8.9</v>
      </c>
      <c r="K590" s="133">
        <v>0.76</v>
      </c>
      <c r="L590" s="133">
        <v>0.33</v>
      </c>
      <c r="M590" s="133">
        <v>0.12</v>
      </c>
      <c r="N590" s="133">
        <v>0.5</v>
      </c>
      <c r="O590" s="133">
        <v>7.85</v>
      </c>
      <c r="P590" s="133">
        <v>8.7799999999999994</v>
      </c>
      <c r="Q590" s="133">
        <v>6.08</v>
      </c>
      <c r="R590" s="133">
        <v>2.59</v>
      </c>
      <c r="S590" s="133">
        <v>44.53</v>
      </c>
      <c r="T590" s="133"/>
      <c r="U590" s="133"/>
      <c r="V590" s="133"/>
      <c r="W590" s="134"/>
      <c r="X590" s="133"/>
      <c r="Y590" s="2"/>
      <c r="Z590" s="2"/>
    </row>
    <row r="591" spans="1:26" ht="15.75" customHeight="1" thickTop="1" thickBot="1" x14ac:dyDescent="0.35">
      <c r="A591" s="131" t="s">
        <v>589</v>
      </c>
      <c r="B591" s="131">
        <v>590</v>
      </c>
      <c r="C591" s="136" t="s">
        <v>1122</v>
      </c>
      <c r="D591" s="136"/>
      <c r="E591" s="136">
        <v>28.5</v>
      </c>
      <c r="F591" s="139">
        <v>-0.87</v>
      </c>
      <c r="G591" s="138">
        <v>4050000</v>
      </c>
      <c r="H591" s="138">
        <v>115392</v>
      </c>
      <c r="I591" s="138">
        <v>33206</v>
      </c>
      <c r="J591" s="136">
        <v>2.44</v>
      </c>
      <c r="K591" s="136">
        <v>0.47</v>
      </c>
      <c r="L591" s="136">
        <v>1.22</v>
      </c>
      <c r="M591" s="136">
        <v>1.2</v>
      </c>
      <c r="N591" s="136">
        <v>11.68</v>
      </c>
      <c r="O591" s="136">
        <v>0.35</v>
      </c>
      <c r="P591" s="136">
        <v>18.399999999999999</v>
      </c>
      <c r="Q591" s="136">
        <v>71.72</v>
      </c>
      <c r="R591" s="136">
        <v>26.25</v>
      </c>
      <c r="S591" s="136">
        <v>68.540000000000006</v>
      </c>
      <c r="T591" s="136"/>
      <c r="U591" s="136"/>
      <c r="V591" s="136"/>
      <c r="W591" s="137"/>
      <c r="X591" s="136"/>
      <c r="Y591" s="2"/>
      <c r="Z591" s="2"/>
    </row>
    <row r="592" spans="1:26" ht="15.75" customHeight="1" thickTop="1" thickBot="1" x14ac:dyDescent="0.35">
      <c r="A592" s="130" t="s">
        <v>590</v>
      </c>
      <c r="B592" s="130">
        <v>591</v>
      </c>
      <c r="C592" s="133" t="s">
        <v>1123</v>
      </c>
      <c r="D592" s="133"/>
      <c r="E592" s="133">
        <v>0.18</v>
      </c>
      <c r="F592" s="140">
        <v>-5.26</v>
      </c>
      <c r="G592" s="135">
        <v>1016600</v>
      </c>
      <c r="H592" s="133">
        <v>181</v>
      </c>
      <c r="I592" s="133">
        <v>230</v>
      </c>
      <c r="J592" s="133"/>
      <c r="K592" s="133">
        <v>0.28000000000000003</v>
      </c>
      <c r="L592" s="133">
        <v>0.2</v>
      </c>
      <c r="M592" s="133"/>
      <c r="N592" s="133">
        <v>0</v>
      </c>
      <c r="O592" s="133">
        <v>-1.31</v>
      </c>
      <c r="P592" s="133">
        <v>-2.15</v>
      </c>
      <c r="Q592" s="133">
        <v>-4.78</v>
      </c>
      <c r="R592" s="133"/>
      <c r="S592" s="133">
        <v>59.33</v>
      </c>
      <c r="T592" s="133"/>
      <c r="U592" s="133"/>
      <c r="V592" s="133"/>
      <c r="W592" s="134"/>
      <c r="X592" s="133"/>
      <c r="Y592" s="2"/>
      <c r="Z592" s="2"/>
    </row>
    <row r="593" spans="1:26" ht="15.75" customHeight="1" thickTop="1" thickBot="1" x14ac:dyDescent="0.35">
      <c r="A593" s="131" t="s">
        <v>591</v>
      </c>
      <c r="B593" s="131">
        <v>592</v>
      </c>
      <c r="C593" s="136" t="s">
        <v>1122</v>
      </c>
      <c r="D593" s="136"/>
      <c r="E593" s="136">
        <v>23.8</v>
      </c>
      <c r="F593" s="139">
        <v>-0.83</v>
      </c>
      <c r="G593" s="138">
        <v>12900</v>
      </c>
      <c r="H593" s="136">
        <v>306</v>
      </c>
      <c r="I593" s="138">
        <v>13916</v>
      </c>
      <c r="J593" s="136">
        <v>12.02</v>
      </c>
      <c r="K593" s="136">
        <v>1.39</v>
      </c>
      <c r="L593" s="136">
        <v>0.2</v>
      </c>
      <c r="M593" s="136">
        <v>1.1000000000000001</v>
      </c>
      <c r="N593" s="136">
        <v>1.96</v>
      </c>
      <c r="O593" s="136">
        <v>12.68</v>
      </c>
      <c r="P593" s="136">
        <v>11.9</v>
      </c>
      <c r="Q593" s="136">
        <v>14.73</v>
      </c>
      <c r="R593" s="136">
        <v>4.62</v>
      </c>
      <c r="S593" s="136">
        <v>7.56</v>
      </c>
      <c r="T593" s="136"/>
      <c r="U593" s="136"/>
      <c r="V593" s="136"/>
      <c r="W593" s="137"/>
      <c r="X593" s="136"/>
      <c r="Y593" s="2"/>
      <c r="Z593" s="2"/>
    </row>
    <row r="594" spans="1:26" ht="15.75" customHeight="1" thickTop="1" thickBot="1" x14ac:dyDescent="0.35">
      <c r="A594" s="130" t="s">
        <v>592</v>
      </c>
      <c r="B594" s="130">
        <v>593</v>
      </c>
      <c r="C594" s="133" t="s">
        <v>1122</v>
      </c>
      <c r="D594" s="133"/>
      <c r="E594" s="133">
        <v>3.3</v>
      </c>
      <c r="F594" s="133">
        <v>0</v>
      </c>
      <c r="G594" s="135">
        <v>9100</v>
      </c>
      <c r="H594" s="133">
        <v>30</v>
      </c>
      <c r="I594" s="133">
        <v>348</v>
      </c>
      <c r="J594" s="133"/>
      <c r="K594" s="133">
        <v>0.24</v>
      </c>
      <c r="L594" s="133">
        <v>0.68</v>
      </c>
      <c r="M594" s="133"/>
      <c r="N594" s="133">
        <v>0</v>
      </c>
      <c r="O594" s="133">
        <v>0.52</v>
      </c>
      <c r="P594" s="133">
        <v>-2.75</v>
      </c>
      <c r="Q594" s="133">
        <v>1.34</v>
      </c>
      <c r="R594" s="133"/>
      <c r="S594" s="133">
        <v>68.52</v>
      </c>
      <c r="T594" s="133"/>
      <c r="U594" s="133"/>
      <c r="V594" s="133"/>
      <c r="W594" s="134"/>
      <c r="X594" s="133"/>
      <c r="Y594" s="2"/>
      <c r="Z594" s="2"/>
    </row>
    <row r="595" spans="1:26" ht="15.75" customHeight="1" thickTop="1" thickBot="1" x14ac:dyDescent="0.35">
      <c r="A595" s="131" t="s">
        <v>593</v>
      </c>
      <c r="B595" s="131">
        <v>594</v>
      </c>
      <c r="C595" s="136" t="s">
        <v>1122</v>
      </c>
      <c r="D595" s="136"/>
      <c r="E595" s="136">
        <v>1.1499999999999999</v>
      </c>
      <c r="F595" s="139">
        <v>-4.96</v>
      </c>
      <c r="G595" s="138">
        <v>9053200</v>
      </c>
      <c r="H595" s="138">
        <v>10698</v>
      </c>
      <c r="I595" s="136">
        <v>878</v>
      </c>
      <c r="J595" s="136"/>
      <c r="K595" s="136">
        <v>0.39</v>
      </c>
      <c r="L595" s="136">
        <v>2.2599999999999998</v>
      </c>
      <c r="M595" s="136"/>
      <c r="N595" s="136">
        <v>0</v>
      </c>
      <c r="O595" s="136">
        <v>2.23</v>
      </c>
      <c r="P595" s="136">
        <v>-1.65</v>
      </c>
      <c r="Q595" s="136">
        <v>-3.26</v>
      </c>
      <c r="R595" s="136"/>
      <c r="S595" s="136">
        <v>62.92</v>
      </c>
      <c r="T595" s="136"/>
      <c r="U595" s="136"/>
      <c r="V595" s="136"/>
      <c r="W595" s="137"/>
      <c r="X595" s="136"/>
      <c r="Y595" s="2"/>
      <c r="Z595" s="2"/>
    </row>
    <row r="596" spans="1:26" ht="15.75" customHeight="1" thickTop="1" thickBot="1" x14ac:dyDescent="0.35">
      <c r="A596" s="130" t="s">
        <v>594</v>
      </c>
      <c r="B596" s="130">
        <v>595</v>
      </c>
      <c r="C596" s="133" t="s">
        <v>1122</v>
      </c>
      <c r="D596" s="133"/>
      <c r="E596" s="133">
        <v>23.9</v>
      </c>
      <c r="F596" s="133">
        <v>0</v>
      </c>
      <c r="G596" s="133">
        <v>0</v>
      </c>
      <c r="H596" s="133">
        <v>0</v>
      </c>
      <c r="I596" s="133">
        <v>251</v>
      </c>
      <c r="J596" s="133">
        <v>25.14</v>
      </c>
      <c r="K596" s="133">
        <v>0.48</v>
      </c>
      <c r="L596" s="133">
        <v>0.22</v>
      </c>
      <c r="M596" s="133">
        <v>0.75</v>
      </c>
      <c r="N596" s="133">
        <v>0.95</v>
      </c>
      <c r="O596" s="133">
        <v>2.0299999999999998</v>
      </c>
      <c r="P596" s="133">
        <v>1.89</v>
      </c>
      <c r="Q596" s="133">
        <v>1.95</v>
      </c>
      <c r="R596" s="133">
        <v>3.41</v>
      </c>
      <c r="S596" s="133">
        <v>26.66</v>
      </c>
      <c r="T596" s="133"/>
      <c r="U596" s="133">
        <v>380</v>
      </c>
      <c r="V596" s="133">
        <v>382</v>
      </c>
      <c r="W596" s="142">
        <v>6.08</v>
      </c>
      <c r="X596" s="133"/>
      <c r="Y596" s="2"/>
      <c r="Z596" s="2"/>
    </row>
    <row r="597" spans="1:26" ht="15.75" customHeight="1" thickTop="1" thickBot="1" x14ac:dyDescent="0.35">
      <c r="A597" s="131" t="s">
        <v>595</v>
      </c>
      <c r="B597" s="131">
        <v>596</v>
      </c>
      <c r="C597" s="136" t="s">
        <v>1122</v>
      </c>
      <c r="D597" s="136"/>
      <c r="E597" s="136">
        <v>0.86</v>
      </c>
      <c r="F597" s="139">
        <v>-7.53</v>
      </c>
      <c r="G597" s="138">
        <v>781700</v>
      </c>
      <c r="H597" s="136">
        <v>692</v>
      </c>
      <c r="I597" s="136">
        <v>548</v>
      </c>
      <c r="J597" s="136"/>
      <c r="K597" s="136">
        <v>0.78</v>
      </c>
      <c r="L597" s="136">
        <v>1.01</v>
      </c>
      <c r="M597" s="136"/>
      <c r="N597" s="136">
        <v>0</v>
      </c>
      <c r="O597" s="136">
        <v>-7.05</v>
      </c>
      <c r="P597" s="136">
        <v>-14.27</v>
      </c>
      <c r="Q597" s="136">
        <v>-9.25</v>
      </c>
      <c r="R597" s="136"/>
      <c r="S597" s="136">
        <v>26.97</v>
      </c>
      <c r="T597" s="136"/>
      <c r="U597" s="136"/>
      <c r="V597" s="136"/>
      <c r="W597" s="137"/>
      <c r="X597" s="136"/>
      <c r="Y597" s="2"/>
      <c r="Z597" s="2"/>
    </row>
    <row r="598" spans="1:26" ht="15.75" customHeight="1" thickTop="1" thickBot="1" x14ac:dyDescent="0.35">
      <c r="A598" s="130" t="s">
        <v>596</v>
      </c>
      <c r="B598" s="130">
        <v>597</v>
      </c>
      <c r="C598" s="133" t="s">
        <v>1122</v>
      </c>
      <c r="D598" s="133"/>
      <c r="E598" s="133">
        <v>2.2599999999999998</v>
      </c>
      <c r="F598" s="140">
        <v>-0.88</v>
      </c>
      <c r="G598" s="135">
        <v>687200</v>
      </c>
      <c r="H598" s="135">
        <v>1559</v>
      </c>
      <c r="I598" s="135">
        <v>1537</v>
      </c>
      <c r="J598" s="133">
        <v>10.4</v>
      </c>
      <c r="K598" s="133">
        <v>1.64</v>
      </c>
      <c r="L598" s="133">
        <v>1.2</v>
      </c>
      <c r="M598" s="133">
        <v>0.11</v>
      </c>
      <c r="N598" s="133">
        <v>0.22</v>
      </c>
      <c r="O598" s="133">
        <v>9.2799999999999994</v>
      </c>
      <c r="P598" s="133">
        <v>16</v>
      </c>
      <c r="Q598" s="133">
        <v>7.8</v>
      </c>
      <c r="R598" s="133">
        <v>4.87</v>
      </c>
      <c r="S598" s="133">
        <v>53.79</v>
      </c>
      <c r="T598" s="133"/>
      <c r="U598" s="133"/>
      <c r="V598" s="133"/>
      <c r="W598" s="134"/>
      <c r="X598" s="133"/>
      <c r="Y598" s="2"/>
      <c r="Z598" s="2"/>
    </row>
    <row r="599" spans="1:26" ht="15.75" customHeight="1" thickTop="1" thickBot="1" x14ac:dyDescent="0.35">
      <c r="A599" s="131" t="s">
        <v>597</v>
      </c>
      <c r="B599" s="131">
        <v>598</v>
      </c>
      <c r="C599" s="136" t="s">
        <v>1122</v>
      </c>
      <c r="D599" s="136"/>
      <c r="E599" s="136">
        <v>4.24</v>
      </c>
      <c r="F599" s="139">
        <v>-2.2999999999999998</v>
      </c>
      <c r="G599" s="138">
        <v>11394500</v>
      </c>
      <c r="H599" s="138">
        <v>48514</v>
      </c>
      <c r="I599" s="138">
        <v>23776</v>
      </c>
      <c r="J599" s="136">
        <v>13.29</v>
      </c>
      <c r="K599" s="136">
        <v>2.42</v>
      </c>
      <c r="L599" s="136">
        <v>1.52</v>
      </c>
      <c r="M599" s="136">
        <v>0.03</v>
      </c>
      <c r="N599" s="136">
        <v>0.32</v>
      </c>
      <c r="O599" s="136">
        <v>10.51</v>
      </c>
      <c r="P599" s="136">
        <v>18.489999999999998</v>
      </c>
      <c r="Q599" s="136">
        <v>7</v>
      </c>
      <c r="R599" s="136">
        <v>6.37</v>
      </c>
      <c r="S599" s="136">
        <v>17.899999999999999</v>
      </c>
      <c r="T599" s="136"/>
      <c r="U599" s="136"/>
      <c r="V599" s="136"/>
      <c r="W599" s="137"/>
      <c r="X599" s="136"/>
      <c r="Y599" s="2"/>
      <c r="Z599" s="2"/>
    </row>
    <row r="600" spans="1:26" ht="15.75" customHeight="1" thickTop="1" thickBot="1" x14ac:dyDescent="0.35">
      <c r="A600" s="130" t="s">
        <v>598</v>
      </c>
      <c r="B600" s="130">
        <v>599</v>
      </c>
      <c r="C600" s="133" t="s">
        <v>1123</v>
      </c>
      <c r="D600" s="133" t="s">
        <v>384</v>
      </c>
      <c r="E600" s="133">
        <v>0.11</v>
      </c>
      <c r="F600" s="133">
        <v>0</v>
      </c>
      <c r="G600" s="135">
        <v>34200</v>
      </c>
      <c r="H600" s="133">
        <v>4</v>
      </c>
      <c r="I600" s="133">
        <v>225</v>
      </c>
      <c r="J600" s="133"/>
      <c r="K600" s="133"/>
      <c r="L600" s="133">
        <v>-24.83</v>
      </c>
      <c r="M600" s="133"/>
      <c r="N600" s="133">
        <v>0</v>
      </c>
      <c r="O600" s="133">
        <v>-11.98</v>
      </c>
      <c r="P600" s="133">
        <v>-317.87</v>
      </c>
      <c r="Q600" s="141">
        <v>-4722.62</v>
      </c>
      <c r="R600" s="133"/>
      <c r="S600" s="133">
        <v>15.86</v>
      </c>
      <c r="T600" s="133"/>
      <c r="U600" s="133"/>
      <c r="V600" s="133"/>
      <c r="W600" s="134"/>
      <c r="X600" s="133"/>
      <c r="Y600" s="2"/>
      <c r="Z600" s="2"/>
    </row>
    <row r="601" spans="1:26" ht="15.75" customHeight="1" thickTop="1" thickBot="1" x14ac:dyDescent="0.35">
      <c r="A601" s="131" t="s">
        <v>599</v>
      </c>
      <c r="B601" s="131">
        <v>600</v>
      </c>
      <c r="C601" s="136" t="s">
        <v>1122</v>
      </c>
      <c r="D601" s="136"/>
      <c r="E601" s="136">
        <v>198</v>
      </c>
      <c r="F601" s="139">
        <v>-0.5</v>
      </c>
      <c r="G601" s="138">
        <v>7300</v>
      </c>
      <c r="H601" s="138">
        <v>1448</v>
      </c>
      <c r="I601" s="138">
        <v>65281</v>
      </c>
      <c r="J601" s="136">
        <v>15.4</v>
      </c>
      <c r="K601" s="136">
        <v>2.63</v>
      </c>
      <c r="L601" s="136">
        <v>0.16</v>
      </c>
      <c r="M601" s="136">
        <v>2.7</v>
      </c>
      <c r="N601" s="136">
        <v>12.89</v>
      </c>
      <c r="O601" s="136">
        <v>18.25</v>
      </c>
      <c r="P601" s="136">
        <v>18.079999999999998</v>
      </c>
      <c r="Q601" s="136">
        <v>17.13</v>
      </c>
      <c r="R601" s="136">
        <v>2.25</v>
      </c>
      <c r="S601" s="136">
        <v>24.73</v>
      </c>
      <c r="T601" s="136"/>
      <c r="U601" s="136"/>
      <c r="V601" s="136"/>
      <c r="W601" s="137"/>
      <c r="X601" s="136"/>
      <c r="Y601" s="2"/>
      <c r="Z601" s="2"/>
    </row>
    <row r="602" spans="1:26" ht="15.75" customHeight="1" thickTop="1" thickBot="1" x14ac:dyDescent="0.35">
      <c r="A602" s="130" t="s">
        <v>600</v>
      </c>
      <c r="B602" s="130">
        <v>601</v>
      </c>
      <c r="C602" s="133" t="s">
        <v>1122</v>
      </c>
      <c r="D602" s="133"/>
      <c r="E602" s="133">
        <v>7.0000000000000007E-2</v>
      </c>
      <c r="F602" s="133">
        <v>0</v>
      </c>
      <c r="G602" s="135">
        <v>206300</v>
      </c>
      <c r="H602" s="133">
        <v>13</v>
      </c>
      <c r="I602" s="133">
        <v>330</v>
      </c>
      <c r="J602" s="133"/>
      <c r="K602" s="133">
        <v>0.14000000000000001</v>
      </c>
      <c r="L602" s="133">
        <v>0.62</v>
      </c>
      <c r="M602" s="133"/>
      <c r="N602" s="133">
        <v>0</v>
      </c>
      <c r="O602" s="133">
        <v>-3.77</v>
      </c>
      <c r="P602" s="133">
        <v>-7.48</v>
      </c>
      <c r="Q602" s="133">
        <v>-7.39</v>
      </c>
      <c r="R602" s="133"/>
      <c r="S602" s="133">
        <v>60.53</v>
      </c>
      <c r="T602" s="133"/>
      <c r="U602" s="133"/>
      <c r="V602" s="133"/>
      <c r="W602" s="134"/>
      <c r="X602" s="133"/>
      <c r="Y602" s="2"/>
      <c r="Z602" s="2"/>
    </row>
    <row r="603" spans="1:26" ht="15.75" customHeight="1" thickTop="1" thickBot="1" x14ac:dyDescent="0.35">
      <c r="A603" s="131" t="s">
        <v>601</v>
      </c>
      <c r="B603" s="131">
        <v>602</v>
      </c>
      <c r="C603" s="136" t="s">
        <v>1122</v>
      </c>
      <c r="D603" s="136"/>
      <c r="E603" s="136">
        <v>0.49</v>
      </c>
      <c r="F603" s="139">
        <v>-2</v>
      </c>
      <c r="G603" s="138">
        <v>23400</v>
      </c>
      <c r="H603" s="136">
        <v>12</v>
      </c>
      <c r="I603" s="136">
        <v>473</v>
      </c>
      <c r="J603" s="136">
        <v>12.41</v>
      </c>
      <c r="K603" s="136">
        <v>0.4</v>
      </c>
      <c r="L603" s="136">
        <v>0.04</v>
      </c>
      <c r="M603" s="136"/>
      <c r="N603" s="136">
        <v>0.04</v>
      </c>
      <c r="O603" s="136">
        <v>3.24</v>
      </c>
      <c r="P603" s="136">
        <v>3.24</v>
      </c>
      <c r="Q603" s="136">
        <v>41.22</v>
      </c>
      <c r="R603" s="136"/>
      <c r="S603" s="136">
        <v>49.89</v>
      </c>
      <c r="T603" s="136"/>
      <c r="U603" s="136"/>
      <c r="V603" s="136"/>
      <c r="W603" s="137"/>
      <c r="X603" s="136"/>
      <c r="Y603" s="2"/>
      <c r="Z603" s="2"/>
    </row>
    <row r="604" spans="1:26" ht="15.75" customHeight="1" thickTop="1" thickBot="1" x14ac:dyDescent="0.35">
      <c r="A604" s="130" t="s">
        <v>602</v>
      </c>
      <c r="B604" s="130">
        <v>603</v>
      </c>
      <c r="C604" s="133" t="s">
        <v>1122</v>
      </c>
      <c r="D604" s="133" t="s">
        <v>384</v>
      </c>
      <c r="E604" s="133">
        <v>3.16</v>
      </c>
      <c r="F604" s="133">
        <v>0</v>
      </c>
      <c r="G604" s="135">
        <v>852300</v>
      </c>
      <c r="H604" s="135">
        <v>2699</v>
      </c>
      <c r="I604" s="135">
        <v>6898</v>
      </c>
      <c r="J604" s="133"/>
      <c r="K604" s="133"/>
      <c r="L604" s="133">
        <v>-18.22</v>
      </c>
      <c r="M604" s="133"/>
      <c r="N604" s="133">
        <v>0</v>
      </c>
      <c r="O604" s="133">
        <v>-8.99</v>
      </c>
      <c r="P604" s="133"/>
      <c r="Q604" s="133">
        <v>-68.69</v>
      </c>
      <c r="R604" s="133"/>
      <c r="S604" s="133">
        <v>52.14</v>
      </c>
      <c r="T604" s="133"/>
      <c r="U604" s="133"/>
      <c r="V604" s="133"/>
      <c r="W604" s="134"/>
      <c r="X604" s="133"/>
      <c r="Y604" s="2"/>
      <c r="Z604" s="2"/>
    </row>
    <row r="605" spans="1:26" ht="15.75" customHeight="1" thickTop="1" thickBot="1" x14ac:dyDescent="0.35">
      <c r="A605" s="131" t="s">
        <v>603</v>
      </c>
      <c r="B605" s="131">
        <v>604</v>
      </c>
      <c r="C605" s="136" t="s">
        <v>1122</v>
      </c>
      <c r="D605" s="136"/>
      <c r="E605" s="136">
        <v>0.88</v>
      </c>
      <c r="F605" s="139">
        <v>-3.3</v>
      </c>
      <c r="G605" s="138">
        <v>35000</v>
      </c>
      <c r="H605" s="136">
        <v>31</v>
      </c>
      <c r="I605" s="136">
        <v>223</v>
      </c>
      <c r="J605" s="136"/>
      <c r="K605" s="136">
        <v>0.61</v>
      </c>
      <c r="L605" s="136">
        <v>0.93</v>
      </c>
      <c r="M605" s="136"/>
      <c r="N605" s="136">
        <v>0</v>
      </c>
      <c r="O605" s="136">
        <v>-3.96</v>
      </c>
      <c r="P605" s="136">
        <v>-14.03</v>
      </c>
      <c r="Q605" s="136">
        <v>-8.25</v>
      </c>
      <c r="R605" s="136"/>
      <c r="S605" s="136">
        <v>31.09</v>
      </c>
      <c r="T605" s="136"/>
      <c r="U605" s="136"/>
      <c r="V605" s="136"/>
      <c r="W605" s="137"/>
      <c r="X605" s="136"/>
      <c r="Y605" s="2"/>
      <c r="Z605" s="2"/>
    </row>
    <row r="606" spans="1:26" ht="15.75" customHeight="1" thickTop="1" thickBot="1" x14ac:dyDescent="0.35">
      <c r="A606" s="130" t="s">
        <v>604</v>
      </c>
      <c r="B606" s="130">
        <v>605</v>
      </c>
      <c r="C606" s="133" t="s">
        <v>1122</v>
      </c>
      <c r="D606" s="133"/>
      <c r="E606" s="133">
        <v>3.52</v>
      </c>
      <c r="F606" s="140">
        <v>-1.68</v>
      </c>
      <c r="G606" s="135">
        <v>29838100</v>
      </c>
      <c r="H606" s="135">
        <v>105743</v>
      </c>
      <c r="I606" s="135">
        <v>13289</v>
      </c>
      <c r="J606" s="133">
        <v>10.45</v>
      </c>
      <c r="K606" s="133">
        <v>2.19</v>
      </c>
      <c r="L606" s="133">
        <v>5.59</v>
      </c>
      <c r="M606" s="133">
        <v>0.16</v>
      </c>
      <c r="N606" s="133">
        <v>0.33</v>
      </c>
      <c r="O606" s="133">
        <v>4.58</v>
      </c>
      <c r="P606" s="133">
        <v>24.37</v>
      </c>
      <c r="Q606" s="133">
        <v>42.12</v>
      </c>
      <c r="R606" s="133">
        <v>6.06</v>
      </c>
      <c r="S606" s="133">
        <v>34.130000000000003</v>
      </c>
      <c r="T606" s="133"/>
      <c r="U606" s="133"/>
      <c r="V606" s="133"/>
      <c r="W606" s="134"/>
      <c r="X606" s="133"/>
      <c r="Y606" s="2"/>
      <c r="Z606" s="2"/>
    </row>
    <row r="607" spans="1:26" ht="15.75" customHeight="1" thickTop="1" thickBot="1" x14ac:dyDescent="0.35">
      <c r="A607" s="131" t="s">
        <v>605</v>
      </c>
      <c r="B607" s="131">
        <v>606</v>
      </c>
      <c r="C607" s="136" t="s">
        <v>1122</v>
      </c>
      <c r="D607" s="136"/>
      <c r="E607" s="136">
        <v>6.1</v>
      </c>
      <c r="F607" s="136">
        <v>0</v>
      </c>
      <c r="G607" s="138">
        <v>15116900</v>
      </c>
      <c r="H607" s="138">
        <v>93258</v>
      </c>
      <c r="I607" s="138">
        <v>6686</v>
      </c>
      <c r="J607" s="136"/>
      <c r="K607" s="136">
        <v>0.56000000000000005</v>
      </c>
      <c r="L607" s="136">
        <v>0.53</v>
      </c>
      <c r="M607" s="136">
        <v>0.2</v>
      </c>
      <c r="N607" s="136">
        <v>0</v>
      </c>
      <c r="O607" s="136">
        <v>-4.5999999999999996</v>
      </c>
      <c r="P607" s="136">
        <v>-11.39</v>
      </c>
      <c r="Q607" s="136">
        <v>26.65</v>
      </c>
      <c r="R607" s="136">
        <v>3.28</v>
      </c>
      <c r="S607" s="136">
        <v>58.86</v>
      </c>
      <c r="T607" s="136"/>
      <c r="U607" s="136"/>
      <c r="V607" s="136"/>
      <c r="W607" s="137"/>
      <c r="X607" s="136"/>
      <c r="Y607" s="2"/>
      <c r="Z607" s="2"/>
    </row>
    <row r="608" spans="1:26" ht="15.75" customHeight="1" thickTop="1" thickBot="1" x14ac:dyDescent="0.35">
      <c r="A608" s="130" t="s">
        <v>606</v>
      </c>
      <c r="B608" s="130">
        <v>607</v>
      </c>
      <c r="C608" s="133" t="s">
        <v>1122</v>
      </c>
      <c r="D608" s="133"/>
      <c r="E608" s="133">
        <v>1.26</v>
      </c>
      <c r="F608" s="133">
        <v>0</v>
      </c>
      <c r="G608" s="133">
        <v>0</v>
      </c>
      <c r="H608" s="133">
        <v>0</v>
      </c>
      <c r="I608" s="135">
        <v>1389</v>
      </c>
      <c r="J608" s="133"/>
      <c r="K608" s="133">
        <v>0.85</v>
      </c>
      <c r="L608" s="133">
        <v>1.84</v>
      </c>
      <c r="M608" s="133">
        <v>0.03</v>
      </c>
      <c r="N608" s="133">
        <v>0</v>
      </c>
      <c r="O608" s="133">
        <v>-0.54</v>
      </c>
      <c r="P608" s="133">
        <v>-6.13</v>
      </c>
      <c r="Q608" s="133">
        <v>-4.1500000000000004</v>
      </c>
      <c r="R608" s="133">
        <v>2.31</v>
      </c>
      <c r="S608" s="133">
        <v>28.99</v>
      </c>
      <c r="T608" s="133"/>
      <c r="U608" s="133"/>
      <c r="V608" s="133"/>
      <c r="W608" s="134"/>
      <c r="X608" s="133"/>
      <c r="Y608" s="2"/>
      <c r="Z608" s="2"/>
    </row>
    <row r="609" spans="1:26" ht="15.75" customHeight="1" thickTop="1" thickBot="1" x14ac:dyDescent="0.35">
      <c r="A609" s="131" t="s">
        <v>607</v>
      </c>
      <c r="B609" s="131">
        <v>608</v>
      </c>
      <c r="C609" s="136" t="s">
        <v>1122</v>
      </c>
      <c r="D609" s="136"/>
      <c r="E609" s="136">
        <v>18.3</v>
      </c>
      <c r="F609" s="139">
        <v>-1.61</v>
      </c>
      <c r="G609" s="138">
        <v>232500</v>
      </c>
      <c r="H609" s="138">
        <v>4288</v>
      </c>
      <c r="I609" s="138">
        <v>15538</v>
      </c>
      <c r="J609" s="136">
        <v>82.59</v>
      </c>
      <c r="K609" s="136">
        <v>1.99</v>
      </c>
      <c r="L609" s="136">
        <v>1.59</v>
      </c>
      <c r="M609" s="136">
        <v>0.3</v>
      </c>
      <c r="N609" s="136">
        <v>0.22</v>
      </c>
      <c r="O609" s="136">
        <v>2.19</v>
      </c>
      <c r="P609" s="136">
        <v>2.35</v>
      </c>
      <c r="Q609" s="136">
        <v>-1.2</v>
      </c>
      <c r="R609" s="136">
        <v>2.2000000000000002</v>
      </c>
      <c r="S609" s="136">
        <v>53.3</v>
      </c>
      <c r="T609" s="136"/>
      <c r="U609" s="136"/>
      <c r="V609" s="136"/>
      <c r="W609" s="137"/>
      <c r="X609" s="136"/>
      <c r="Y609" s="2"/>
      <c r="Z609" s="2"/>
    </row>
    <row r="610" spans="1:26" ht="15.75" customHeight="1" thickTop="1" thickBot="1" x14ac:dyDescent="0.35">
      <c r="A610" s="130" t="s">
        <v>608</v>
      </c>
      <c r="B610" s="130">
        <v>609</v>
      </c>
      <c r="C610" s="133" t="s">
        <v>1123</v>
      </c>
      <c r="D610" s="133"/>
      <c r="E610" s="133">
        <v>26</v>
      </c>
      <c r="F610" s="134">
        <v>0.97</v>
      </c>
      <c r="G610" s="135">
        <v>24200</v>
      </c>
      <c r="H610" s="133">
        <v>627</v>
      </c>
      <c r="I610" s="135">
        <v>2080</v>
      </c>
      <c r="J610" s="133">
        <v>7.13</v>
      </c>
      <c r="K610" s="133">
        <v>1.1299999999999999</v>
      </c>
      <c r="L610" s="133">
        <v>0.28000000000000003</v>
      </c>
      <c r="M610" s="133">
        <v>0.5</v>
      </c>
      <c r="N610" s="133">
        <v>3.65</v>
      </c>
      <c r="O610" s="133">
        <v>15.31</v>
      </c>
      <c r="P610" s="133">
        <v>16.739999999999998</v>
      </c>
      <c r="Q610" s="133">
        <v>8.9600000000000009</v>
      </c>
      <c r="R610" s="133">
        <v>4.8099999999999996</v>
      </c>
      <c r="S610" s="133">
        <v>30.85</v>
      </c>
      <c r="T610" s="133"/>
      <c r="U610" s="133"/>
      <c r="V610" s="133"/>
      <c r="W610" s="134"/>
      <c r="X610" s="133"/>
      <c r="Y610" s="2"/>
      <c r="Z610" s="2"/>
    </row>
    <row r="611" spans="1:26" ht="15.75" customHeight="1" thickTop="1" thickBot="1" x14ac:dyDescent="0.35">
      <c r="A611" s="131" t="s">
        <v>609</v>
      </c>
      <c r="B611" s="131">
        <v>610</v>
      </c>
      <c r="C611" s="136" t="s">
        <v>1122</v>
      </c>
      <c r="D611" s="136" t="s">
        <v>4</v>
      </c>
      <c r="E611" s="136">
        <v>0.46</v>
      </c>
      <c r="F611" s="136">
        <v>0</v>
      </c>
      <c r="G611" s="136">
        <v>0</v>
      </c>
      <c r="H611" s="136">
        <v>0</v>
      </c>
      <c r="I611" s="136">
        <v>348</v>
      </c>
      <c r="J611" s="136"/>
      <c r="K611" s="136"/>
      <c r="L611" s="136">
        <v>0.17</v>
      </c>
      <c r="M611" s="136"/>
      <c r="N611" s="136">
        <v>0</v>
      </c>
      <c r="O611" s="136">
        <v>7.39</v>
      </c>
      <c r="P611" s="136">
        <v>6.14</v>
      </c>
      <c r="Q611" s="136">
        <v>21.9</v>
      </c>
      <c r="R611" s="136"/>
      <c r="S611" s="136">
        <v>43.46</v>
      </c>
      <c r="T611" s="136"/>
      <c r="U611" s="136"/>
      <c r="V611" s="136"/>
      <c r="W611" s="137"/>
      <c r="X611" s="136"/>
      <c r="Y611" s="2"/>
      <c r="Z611" s="2"/>
    </row>
    <row r="612" spans="1:26" ht="15.75" customHeight="1" thickTop="1" thickBot="1" x14ac:dyDescent="0.35">
      <c r="A612" s="130" t="s">
        <v>610</v>
      </c>
      <c r="B612" s="130">
        <v>611</v>
      </c>
      <c r="C612" s="133" t="s">
        <v>1123</v>
      </c>
      <c r="D612" s="133"/>
      <c r="E612" s="133">
        <v>0.78</v>
      </c>
      <c r="F612" s="134">
        <v>8.33</v>
      </c>
      <c r="G612" s="135">
        <v>21347700</v>
      </c>
      <c r="H612" s="135">
        <v>16933</v>
      </c>
      <c r="I612" s="133">
        <v>265</v>
      </c>
      <c r="J612" s="133"/>
      <c r="K612" s="133">
        <v>0.69</v>
      </c>
      <c r="L612" s="133">
        <v>0.7</v>
      </c>
      <c r="M612" s="133"/>
      <c r="N612" s="133">
        <v>0</v>
      </c>
      <c r="O612" s="133">
        <v>0.31</v>
      </c>
      <c r="P612" s="133">
        <v>-1.1100000000000001</v>
      </c>
      <c r="Q612" s="133">
        <v>-1.9</v>
      </c>
      <c r="R612" s="133">
        <v>5.77</v>
      </c>
      <c r="S612" s="133">
        <v>37.01</v>
      </c>
      <c r="T612" s="133"/>
      <c r="U612" s="133"/>
      <c r="V612" s="133"/>
      <c r="W612" s="134"/>
      <c r="X612" s="133"/>
      <c r="Y612" s="2"/>
      <c r="Z612" s="2"/>
    </row>
    <row r="613" spans="1:26" ht="15.75" customHeight="1" thickTop="1" thickBot="1" x14ac:dyDescent="0.35">
      <c r="A613" s="131" t="s">
        <v>611</v>
      </c>
      <c r="B613" s="131">
        <v>612</v>
      </c>
      <c r="C613" s="136" t="s">
        <v>1122</v>
      </c>
      <c r="D613" s="136"/>
      <c r="E613" s="136">
        <v>1.05</v>
      </c>
      <c r="F613" s="139">
        <v>-4.55</v>
      </c>
      <c r="G613" s="138">
        <v>26684800</v>
      </c>
      <c r="H613" s="138">
        <v>28626</v>
      </c>
      <c r="I613" s="138">
        <v>4426</v>
      </c>
      <c r="J613" s="136">
        <v>28.85</v>
      </c>
      <c r="K613" s="136">
        <v>1.24</v>
      </c>
      <c r="L613" s="136">
        <v>1.18</v>
      </c>
      <c r="M613" s="136"/>
      <c r="N613" s="136">
        <v>0.04</v>
      </c>
      <c r="O613" s="136">
        <v>2.2599999999999998</v>
      </c>
      <c r="P613" s="136">
        <v>4.1399999999999997</v>
      </c>
      <c r="Q613" s="136">
        <v>4.28</v>
      </c>
      <c r="R613" s="136"/>
      <c r="S613" s="136">
        <v>50.6</v>
      </c>
      <c r="T613" s="136"/>
      <c r="U613" s="136"/>
      <c r="V613" s="136"/>
      <c r="W613" s="137"/>
      <c r="X613" s="136"/>
      <c r="Y613" s="2"/>
      <c r="Z613" s="2"/>
    </row>
    <row r="614" spans="1:26" ht="15.75" customHeight="1" thickTop="1" thickBot="1" x14ac:dyDescent="0.35">
      <c r="A614" s="130" t="s">
        <v>612</v>
      </c>
      <c r="B614" s="130">
        <v>613</v>
      </c>
      <c r="C614" s="133" t="s">
        <v>1122</v>
      </c>
      <c r="D614" s="133"/>
      <c r="E614" s="133">
        <v>2.66</v>
      </c>
      <c r="F614" s="140">
        <v>-2.21</v>
      </c>
      <c r="G614" s="135">
        <v>5647100</v>
      </c>
      <c r="H614" s="135">
        <v>15141</v>
      </c>
      <c r="I614" s="135">
        <v>1596</v>
      </c>
      <c r="J614" s="133">
        <v>12.77</v>
      </c>
      <c r="K614" s="133">
        <v>1.1599999999999999</v>
      </c>
      <c r="L614" s="133">
        <v>0.81</v>
      </c>
      <c r="M614" s="133"/>
      <c r="N614" s="133">
        <v>0.2</v>
      </c>
      <c r="O614" s="133">
        <v>5.61</v>
      </c>
      <c r="P614" s="133">
        <v>8.4600000000000009</v>
      </c>
      <c r="Q614" s="133">
        <v>2.76</v>
      </c>
      <c r="R614" s="133">
        <v>9.77</v>
      </c>
      <c r="S614" s="133">
        <v>88.47</v>
      </c>
      <c r="T614" s="133"/>
      <c r="U614" s="133"/>
      <c r="V614" s="133"/>
      <c r="W614" s="134"/>
      <c r="X614" s="133"/>
      <c r="Y614" s="2"/>
      <c r="Z614" s="2"/>
    </row>
    <row r="615" spans="1:26" ht="15.75" customHeight="1" thickTop="1" thickBot="1" x14ac:dyDescent="0.35">
      <c r="A615" s="131" t="s">
        <v>613</v>
      </c>
      <c r="B615" s="131">
        <v>614</v>
      </c>
      <c r="C615" s="136" t="s">
        <v>1123</v>
      </c>
      <c r="D615" s="136"/>
      <c r="E615" s="136">
        <v>1.76</v>
      </c>
      <c r="F615" s="139">
        <v>-5.38</v>
      </c>
      <c r="G615" s="138">
        <v>169200</v>
      </c>
      <c r="H615" s="136">
        <v>298</v>
      </c>
      <c r="I615" s="136">
        <v>810</v>
      </c>
      <c r="J615" s="136">
        <v>9.7200000000000006</v>
      </c>
      <c r="K615" s="136">
        <v>1.38</v>
      </c>
      <c r="L615" s="136">
        <v>0.28000000000000003</v>
      </c>
      <c r="M615" s="136">
        <v>0.18</v>
      </c>
      <c r="N615" s="136">
        <v>0.18</v>
      </c>
      <c r="O615" s="136">
        <v>13.96</v>
      </c>
      <c r="P615" s="136">
        <v>14.18</v>
      </c>
      <c r="Q615" s="136">
        <v>6</v>
      </c>
      <c r="R615" s="136">
        <v>10.23</v>
      </c>
      <c r="S615" s="136">
        <v>27.56</v>
      </c>
      <c r="T615" s="136"/>
      <c r="U615" s="136"/>
      <c r="V615" s="136"/>
      <c r="W615" s="137"/>
      <c r="X615" s="136"/>
      <c r="Y615" s="2"/>
      <c r="Z615" s="2"/>
    </row>
    <row r="616" spans="1:26" ht="15.75" customHeight="1" thickTop="1" thickBot="1" x14ac:dyDescent="0.35">
      <c r="A616" s="130" t="s">
        <v>614</v>
      </c>
      <c r="B616" s="130">
        <v>615</v>
      </c>
      <c r="C616" s="133" t="s">
        <v>1123</v>
      </c>
      <c r="D616" s="133"/>
      <c r="E616" s="133">
        <v>24</v>
      </c>
      <c r="F616" s="140">
        <v>-0.83</v>
      </c>
      <c r="G616" s="135">
        <v>575000</v>
      </c>
      <c r="H616" s="135">
        <v>13770</v>
      </c>
      <c r="I616" s="135">
        <v>14400</v>
      </c>
      <c r="J616" s="133">
        <v>7.34</v>
      </c>
      <c r="K616" s="133">
        <v>1.84</v>
      </c>
      <c r="L616" s="133">
        <v>4.4400000000000004</v>
      </c>
      <c r="M616" s="133">
        <v>0.5</v>
      </c>
      <c r="N616" s="133">
        <v>3.27</v>
      </c>
      <c r="O616" s="133">
        <v>5.76</v>
      </c>
      <c r="P616" s="133">
        <v>24.45</v>
      </c>
      <c r="Q616" s="133">
        <v>25.52</v>
      </c>
      <c r="R616" s="133">
        <v>6.67</v>
      </c>
      <c r="S616" s="133">
        <v>54.5</v>
      </c>
      <c r="T616" s="133"/>
      <c r="U616" s="133"/>
      <c r="V616" s="133"/>
      <c r="W616" s="134"/>
      <c r="X616" s="133"/>
      <c r="Y616" s="2"/>
      <c r="Z616" s="2"/>
    </row>
    <row r="617" spans="1:26" ht="15.75" customHeight="1" thickTop="1" thickBot="1" x14ac:dyDescent="0.35">
      <c r="A617" s="131" t="s">
        <v>615</v>
      </c>
      <c r="B617" s="131">
        <v>616</v>
      </c>
      <c r="C617" s="136" t="s">
        <v>1122</v>
      </c>
      <c r="D617" s="136"/>
      <c r="E617" s="136">
        <v>5.55</v>
      </c>
      <c r="F617" s="139">
        <v>-3.48</v>
      </c>
      <c r="G617" s="138">
        <v>2381000</v>
      </c>
      <c r="H617" s="138">
        <v>13598</v>
      </c>
      <c r="I617" s="138">
        <v>2678</v>
      </c>
      <c r="J617" s="136">
        <v>44.38</v>
      </c>
      <c r="K617" s="136">
        <v>0.68</v>
      </c>
      <c r="L617" s="136">
        <v>0.61</v>
      </c>
      <c r="M617" s="136">
        <v>0.25</v>
      </c>
      <c r="N617" s="136">
        <v>0.13</v>
      </c>
      <c r="O617" s="136">
        <v>1.44</v>
      </c>
      <c r="P617" s="136">
        <v>1.51</v>
      </c>
      <c r="Q617" s="136">
        <v>1.41</v>
      </c>
      <c r="R617" s="136">
        <v>6.13</v>
      </c>
      <c r="S617" s="136">
        <v>49.36</v>
      </c>
      <c r="T617" s="136"/>
      <c r="U617" s="136"/>
      <c r="V617" s="136"/>
      <c r="W617" s="137"/>
      <c r="X617" s="136"/>
      <c r="Y617" s="2"/>
      <c r="Z617" s="2"/>
    </row>
    <row r="618" spans="1:26" ht="15.75" customHeight="1" thickTop="1" thickBot="1" x14ac:dyDescent="0.35">
      <c r="A618" s="130" t="s">
        <v>616</v>
      </c>
      <c r="B618" s="130">
        <v>617</v>
      </c>
      <c r="C618" s="133" t="s">
        <v>1122</v>
      </c>
      <c r="D618" s="133"/>
      <c r="E618" s="133">
        <v>65.75</v>
      </c>
      <c r="F618" s="140">
        <v>-2.59</v>
      </c>
      <c r="G618" s="135">
        <v>5144600</v>
      </c>
      <c r="H618" s="135">
        <v>339870</v>
      </c>
      <c r="I618" s="135">
        <v>52642</v>
      </c>
      <c r="J618" s="133">
        <v>8.27</v>
      </c>
      <c r="K618" s="133">
        <v>1.5</v>
      </c>
      <c r="L618" s="133">
        <v>6.59</v>
      </c>
      <c r="M618" s="133"/>
      <c r="N618" s="133">
        <v>8.19</v>
      </c>
      <c r="O618" s="133">
        <v>2.88</v>
      </c>
      <c r="P618" s="133">
        <v>18.27</v>
      </c>
      <c r="Q618" s="133">
        <v>24.46</v>
      </c>
      <c r="R618" s="133">
        <v>11.79</v>
      </c>
      <c r="S618" s="133">
        <v>82.04</v>
      </c>
      <c r="T618" s="133"/>
      <c r="U618" s="133"/>
      <c r="V618" s="133"/>
      <c r="W618" s="134"/>
      <c r="X618" s="133"/>
      <c r="Y618" s="2"/>
      <c r="Z618" s="2"/>
    </row>
    <row r="619" spans="1:26" ht="15.75" customHeight="1" thickTop="1" thickBot="1" x14ac:dyDescent="0.35">
      <c r="A619" s="131" t="s">
        <v>617</v>
      </c>
      <c r="B619" s="131">
        <v>618</v>
      </c>
      <c r="C619" s="136" t="s">
        <v>1122</v>
      </c>
      <c r="D619" s="136"/>
      <c r="E619" s="136">
        <v>3.04</v>
      </c>
      <c r="F619" s="136">
        <v>0</v>
      </c>
      <c r="G619" s="138">
        <v>13345400</v>
      </c>
      <c r="H619" s="138">
        <v>41959</v>
      </c>
      <c r="I619" s="138">
        <v>2206</v>
      </c>
      <c r="J619" s="136">
        <v>60.62</v>
      </c>
      <c r="K619" s="136">
        <v>2.94</v>
      </c>
      <c r="L619" s="136">
        <v>0.75</v>
      </c>
      <c r="M619" s="136">
        <v>0.01</v>
      </c>
      <c r="N619" s="136">
        <v>0.05</v>
      </c>
      <c r="O619" s="136">
        <v>3.99</v>
      </c>
      <c r="P619" s="136">
        <v>4.93</v>
      </c>
      <c r="Q619" s="136">
        <v>-25.76</v>
      </c>
      <c r="R619" s="136">
        <v>0.17</v>
      </c>
      <c r="S619" s="136">
        <v>30.4</v>
      </c>
      <c r="T619" s="136"/>
      <c r="U619" s="136"/>
      <c r="V619" s="136"/>
      <c r="W619" s="137"/>
      <c r="X619" s="136"/>
      <c r="Y619" s="2"/>
      <c r="Z619" s="2"/>
    </row>
    <row r="620" spans="1:26" ht="15.75" customHeight="1" thickTop="1" thickBot="1" x14ac:dyDescent="0.35">
      <c r="A620" s="130" t="s">
        <v>618</v>
      </c>
      <c r="B620" s="130">
        <v>619</v>
      </c>
      <c r="C620" s="133" t="s">
        <v>1122</v>
      </c>
      <c r="D620" s="133"/>
      <c r="E620" s="133">
        <v>190</v>
      </c>
      <c r="F620" s="134">
        <v>0.53</v>
      </c>
      <c r="G620" s="133">
        <v>400</v>
      </c>
      <c r="H620" s="133">
        <v>77</v>
      </c>
      <c r="I620" s="135">
        <v>1140</v>
      </c>
      <c r="J620" s="133"/>
      <c r="K620" s="133">
        <v>1.57</v>
      </c>
      <c r="L620" s="133">
        <v>0.17</v>
      </c>
      <c r="M620" s="133"/>
      <c r="N620" s="133">
        <v>0</v>
      </c>
      <c r="O620" s="133">
        <v>-12</v>
      </c>
      <c r="P620" s="133">
        <v>-16.23</v>
      </c>
      <c r="Q620" s="133">
        <v>-45.24</v>
      </c>
      <c r="R620" s="133"/>
      <c r="S620" s="133">
        <v>17.02</v>
      </c>
      <c r="T620" s="133"/>
      <c r="U620" s="133"/>
      <c r="V620" s="133"/>
      <c r="W620" s="134"/>
      <c r="X620" s="133"/>
      <c r="Y620" s="2"/>
      <c r="Z620" s="2"/>
    </row>
    <row r="621" spans="1:26" ht="15.75" customHeight="1" thickTop="1" thickBot="1" x14ac:dyDescent="0.35">
      <c r="A621" s="131" t="s">
        <v>619</v>
      </c>
      <c r="B621" s="131">
        <v>620</v>
      </c>
      <c r="C621" s="136" t="s">
        <v>1122</v>
      </c>
      <c r="D621" s="136"/>
      <c r="E621" s="136">
        <v>7</v>
      </c>
      <c r="F621" s="136">
        <v>0</v>
      </c>
      <c r="G621" s="138">
        <v>208300</v>
      </c>
      <c r="H621" s="138">
        <v>1458</v>
      </c>
      <c r="I621" s="138">
        <v>3500</v>
      </c>
      <c r="J621" s="136">
        <v>8.19</v>
      </c>
      <c r="K621" s="136">
        <v>0.68</v>
      </c>
      <c r="L621" s="136">
        <v>0.56999999999999995</v>
      </c>
      <c r="M621" s="136">
        <v>0.55000000000000004</v>
      </c>
      <c r="N621" s="136">
        <v>0.85</v>
      </c>
      <c r="O621" s="136">
        <v>5.88</v>
      </c>
      <c r="P621" s="136">
        <v>8.51</v>
      </c>
      <c r="Q621" s="136">
        <v>11.22</v>
      </c>
      <c r="R621" s="136">
        <v>7.86</v>
      </c>
      <c r="S621" s="136">
        <v>25.88</v>
      </c>
      <c r="T621" s="136"/>
      <c r="U621" s="136"/>
      <c r="V621" s="136"/>
      <c r="W621" s="137"/>
      <c r="X621" s="136"/>
      <c r="Y621" s="2"/>
      <c r="Z621" s="2"/>
    </row>
    <row r="622" spans="1:26" ht="15.75" customHeight="1" thickTop="1" thickBot="1" x14ac:dyDescent="0.35">
      <c r="A622" s="130" t="s">
        <v>620</v>
      </c>
      <c r="B622" s="130">
        <v>621</v>
      </c>
      <c r="C622" s="133" t="s">
        <v>1122</v>
      </c>
      <c r="D622" s="133"/>
      <c r="E622" s="133">
        <v>11.4</v>
      </c>
      <c r="F622" s="140">
        <v>-3.39</v>
      </c>
      <c r="G622" s="135">
        <v>8682700</v>
      </c>
      <c r="H622" s="135">
        <v>99019</v>
      </c>
      <c r="I622" s="135">
        <v>15732</v>
      </c>
      <c r="J622" s="133">
        <v>42.81</v>
      </c>
      <c r="K622" s="133">
        <v>7.32</v>
      </c>
      <c r="L622" s="133">
        <v>0.73</v>
      </c>
      <c r="M622" s="133">
        <v>0.11</v>
      </c>
      <c r="N622" s="133">
        <v>0.26</v>
      </c>
      <c r="O622" s="133">
        <v>10.45</v>
      </c>
      <c r="P622" s="133">
        <v>17.13</v>
      </c>
      <c r="Q622" s="133">
        <v>8.1999999999999993</v>
      </c>
      <c r="R622" s="133">
        <v>2.2799999999999998</v>
      </c>
      <c r="S622" s="133">
        <v>41.16</v>
      </c>
      <c r="T622" s="133"/>
      <c r="U622" s="133"/>
      <c r="V622" s="133"/>
      <c r="W622" s="134"/>
      <c r="X622" s="133"/>
      <c r="Y622" s="2"/>
      <c r="Z622" s="2"/>
    </row>
    <row r="623" spans="1:26" ht="15.75" customHeight="1" thickTop="1" thickBot="1" x14ac:dyDescent="0.35">
      <c r="A623" s="131" t="s">
        <v>621</v>
      </c>
      <c r="B623" s="131">
        <v>622</v>
      </c>
      <c r="C623" s="136" t="s">
        <v>1122</v>
      </c>
      <c r="D623" s="136"/>
      <c r="E623" s="136">
        <v>5.85</v>
      </c>
      <c r="F623" s="139">
        <v>-2.5</v>
      </c>
      <c r="G623" s="138">
        <v>895900</v>
      </c>
      <c r="H623" s="138">
        <v>5239</v>
      </c>
      <c r="I623" s="138">
        <v>2704</v>
      </c>
      <c r="J623" s="136">
        <v>13.38</v>
      </c>
      <c r="K623" s="136">
        <v>1.1000000000000001</v>
      </c>
      <c r="L623" s="136">
        <v>0.76</v>
      </c>
      <c r="M623" s="136">
        <v>0.06</v>
      </c>
      <c r="N623" s="136">
        <v>0.42</v>
      </c>
      <c r="O623" s="136">
        <v>5.7</v>
      </c>
      <c r="P623" s="136">
        <v>7.87</v>
      </c>
      <c r="Q623" s="136">
        <v>7.78</v>
      </c>
      <c r="R623" s="136">
        <v>10.26</v>
      </c>
      <c r="S623" s="136">
        <v>59.05</v>
      </c>
      <c r="T623" s="136"/>
      <c r="U623" s="136"/>
      <c r="V623" s="136"/>
      <c r="W623" s="137"/>
      <c r="X623" s="136"/>
      <c r="Y623" s="2"/>
      <c r="Z623" s="2"/>
    </row>
    <row r="624" spans="1:26" ht="15.75" customHeight="1" thickTop="1" thickBot="1" x14ac:dyDescent="0.35">
      <c r="A624" s="130" t="s">
        <v>622</v>
      </c>
      <c r="B624" s="130">
        <v>623</v>
      </c>
      <c r="C624" s="133" t="s">
        <v>1122</v>
      </c>
      <c r="D624" s="133"/>
      <c r="E624" s="133">
        <v>0.9</v>
      </c>
      <c r="F624" s="140">
        <v>-3.23</v>
      </c>
      <c r="G624" s="135">
        <v>92300</v>
      </c>
      <c r="H624" s="133">
        <v>84</v>
      </c>
      <c r="I624" s="133">
        <v>193</v>
      </c>
      <c r="J624" s="133"/>
      <c r="K624" s="133">
        <v>0.47</v>
      </c>
      <c r="L624" s="133">
        <v>1.55</v>
      </c>
      <c r="M624" s="133"/>
      <c r="N624" s="133">
        <v>0</v>
      </c>
      <c r="O624" s="133">
        <v>-1.89</v>
      </c>
      <c r="P624" s="133">
        <v>-5.54</v>
      </c>
      <c r="Q624" s="133">
        <v>-6.37</v>
      </c>
      <c r="R624" s="133"/>
      <c r="S624" s="133">
        <v>48.04</v>
      </c>
      <c r="T624" s="133"/>
      <c r="U624" s="133"/>
      <c r="V624" s="133"/>
      <c r="W624" s="134"/>
      <c r="X624" s="133"/>
      <c r="Y624" s="2"/>
      <c r="Z624" s="2"/>
    </row>
    <row r="625" spans="1:26" ht="15.75" customHeight="1" thickTop="1" thickBot="1" x14ac:dyDescent="0.35">
      <c r="A625" s="131" t="s">
        <v>623</v>
      </c>
      <c r="B625" s="131">
        <v>624</v>
      </c>
      <c r="C625" s="136" t="s">
        <v>1122</v>
      </c>
      <c r="D625" s="136"/>
      <c r="E625" s="136">
        <v>2.3199999999999998</v>
      </c>
      <c r="F625" s="136">
        <v>0</v>
      </c>
      <c r="G625" s="138">
        <v>259800</v>
      </c>
      <c r="H625" s="136">
        <v>600</v>
      </c>
      <c r="I625" s="136">
        <v>715</v>
      </c>
      <c r="J625" s="136">
        <v>15.64</v>
      </c>
      <c r="K625" s="136">
        <v>1.67</v>
      </c>
      <c r="L625" s="136">
        <v>0.93</v>
      </c>
      <c r="M625" s="136"/>
      <c r="N625" s="136">
        <v>0.15</v>
      </c>
      <c r="O625" s="136">
        <v>7.47</v>
      </c>
      <c r="P625" s="136">
        <v>10.72</v>
      </c>
      <c r="Q625" s="136">
        <v>5.94</v>
      </c>
      <c r="R625" s="136">
        <v>5.6</v>
      </c>
      <c r="S625" s="136">
        <v>39.229999999999997</v>
      </c>
      <c r="T625" s="136"/>
      <c r="U625" s="136"/>
      <c r="V625" s="136"/>
      <c r="W625" s="137"/>
      <c r="X625" s="136"/>
      <c r="Y625" s="2"/>
      <c r="Z625" s="2"/>
    </row>
    <row r="626" spans="1:26" ht="15.75" customHeight="1" thickTop="1" thickBot="1" x14ac:dyDescent="0.35">
      <c r="A626" s="130" t="s">
        <v>624</v>
      </c>
      <c r="B626" s="130">
        <v>625</v>
      </c>
      <c r="C626" s="133" t="s">
        <v>1122</v>
      </c>
      <c r="D626" s="133"/>
      <c r="E626" s="133">
        <v>0.84</v>
      </c>
      <c r="F626" s="140">
        <v>-1.18</v>
      </c>
      <c r="G626" s="135">
        <v>148109800</v>
      </c>
      <c r="H626" s="135">
        <v>124331</v>
      </c>
      <c r="I626" s="135">
        <v>80984</v>
      </c>
      <c r="J626" s="133">
        <v>7.28</v>
      </c>
      <c r="K626" s="133">
        <v>0.4</v>
      </c>
      <c r="L626" s="133">
        <v>8.41</v>
      </c>
      <c r="M626" s="133">
        <v>0.01</v>
      </c>
      <c r="N626" s="133">
        <v>0.11</v>
      </c>
      <c r="O626" s="133">
        <v>0.97</v>
      </c>
      <c r="P626" s="133">
        <v>7.28</v>
      </c>
      <c r="Q626" s="133">
        <v>15.69</v>
      </c>
      <c r="R626" s="133">
        <v>3.83</v>
      </c>
      <c r="S626" s="133">
        <v>29.59</v>
      </c>
      <c r="T626" s="133"/>
      <c r="U626" s="133"/>
      <c r="V626" s="133"/>
      <c r="W626" s="134"/>
      <c r="X626" s="133"/>
      <c r="Y626" s="2"/>
      <c r="Z626" s="2"/>
    </row>
    <row r="627" spans="1:26" ht="15.75" customHeight="1" thickTop="1" thickBot="1" x14ac:dyDescent="0.35">
      <c r="A627" s="131" t="s">
        <v>625</v>
      </c>
      <c r="B627" s="131">
        <v>626</v>
      </c>
      <c r="C627" s="136" t="s">
        <v>1122</v>
      </c>
      <c r="D627" s="136"/>
      <c r="E627" s="136">
        <v>0.7</v>
      </c>
      <c r="F627" s="136">
        <v>0</v>
      </c>
      <c r="G627" s="138">
        <v>1000</v>
      </c>
      <c r="H627" s="136">
        <v>1</v>
      </c>
      <c r="I627" s="136">
        <v>321</v>
      </c>
      <c r="J627" s="136"/>
      <c r="K627" s="136">
        <v>0.81</v>
      </c>
      <c r="L627" s="136">
        <v>1.06</v>
      </c>
      <c r="M627" s="136"/>
      <c r="N627" s="136">
        <v>0</v>
      </c>
      <c r="O627" s="136">
        <v>-6.73</v>
      </c>
      <c r="P627" s="136">
        <v>-16.34</v>
      </c>
      <c r="Q627" s="136">
        <v>-39.32</v>
      </c>
      <c r="R627" s="136"/>
      <c r="S627" s="136">
        <v>69.28</v>
      </c>
      <c r="T627" s="136"/>
      <c r="U627" s="136"/>
      <c r="V627" s="136"/>
      <c r="W627" s="137"/>
      <c r="X627" s="136"/>
      <c r="Y627" s="2"/>
      <c r="Z627" s="2"/>
    </row>
    <row r="628" spans="1:26" ht="15.75" customHeight="1" thickTop="1" thickBot="1" x14ac:dyDescent="0.35">
      <c r="A628" s="130" t="s">
        <v>626</v>
      </c>
      <c r="B628" s="130">
        <v>627</v>
      </c>
      <c r="C628" s="133" t="s">
        <v>1122</v>
      </c>
      <c r="D628" s="133"/>
      <c r="E628" s="133">
        <v>22.1</v>
      </c>
      <c r="F628" s="133">
        <v>0</v>
      </c>
      <c r="G628" s="135">
        <v>1100</v>
      </c>
      <c r="H628" s="133">
        <v>24</v>
      </c>
      <c r="I628" s="135">
        <v>3315</v>
      </c>
      <c r="J628" s="133">
        <v>9.92</v>
      </c>
      <c r="K628" s="133">
        <v>1.21</v>
      </c>
      <c r="L628" s="133">
        <v>0.1</v>
      </c>
      <c r="M628" s="133">
        <v>0.55000000000000004</v>
      </c>
      <c r="N628" s="133">
        <v>2.23</v>
      </c>
      <c r="O628" s="133">
        <v>13.44</v>
      </c>
      <c r="P628" s="133">
        <v>12.76</v>
      </c>
      <c r="Q628" s="133">
        <v>17.25</v>
      </c>
      <c r="R628" s="133">
        <v>6.33</v>
      </c>
      <c r="S628" s="133">
        <v>34.31</v>
      </c>
      <c r="T628" s="133"/>
      <c r="U628" s="133"/>
      <c r="V628" s="133"/>
      <c r="W628" s="134"/>
      <c r="X628" s="133"/>
      <c r="Y628" s="2"/>
      <c r="Z628" s="2"/>
    </row>
    <row r="629" spans="1:26" ht="15.75" customHeight="1" thickTop="1" thickBot="1" x14ac:dyDescent="0.35">
      <c r="A629" s="131" t="s">
        <v>627</v>
      </c>
      <c r="B629" s="131">
        <v>628</v>
      </c>
      <c r="C629" s="136" t="s">
        <v>1123</v>
      </c>
      <c r="D629" s="136"/>
      <c r="E629" s="136">
        <v>0.62</v>
      </c>
      <c r="F629" s="136">
        <v>0</v>
      </c>
      <c r="G629" s="138">
        <v>1039400</v>
      </c>
      <c r="H629" s="136">
        <v>637</v>
      </c>
      <c r="I629" s="136">
        <v>416</v>
      </c>
      <c r="J629" s="136"/>
      <c r="K629" s="136">
        <v>2.2999999999999998</v>
      </c>
      <c r="L629" s="136">
        <v>1.4</v>
      </c>
      <c r="M629" s="136"/>
      <c r="N629" s="136">
        <v>0</v>
      </c>
      <c r="O629" s="136">
        <v>1.2</v>
      </c>
      <c r="P629" s="136">
        <v>-0.64</v>
      </c>
      <c r="Q629" s="136">
        <v>0.71</v>
      </c>
      <c r="R629" s="136"/>
      <c r="S629" s="136">
        <v>28.08</v>
      </c>
      <c r="T629" s="136"/>
      <c r="U629" s="136"/>
      <c r="V629" s="136"/>
      <c r="W629" s="137"/>
      <c r="X629" s="136"/>
      <c r="Y629" s="2"/>
      <c r="Z629" s="2"/>
    </row>
    <row r="630" spans="1:26" ht="15.75" customHeight="1" thickTop="1" thickBot="1" x14ac:dyDescent="0.35">
      <c r="A630" s="130" t="s">
        <v>628</v>
      </c>
      <c r="B630" s="130">
        <v>629</v>
      </c>
      <c r="C630" s="133" t="s">
        <v>1122</v>
      </c>
      <c r="D630" s="133"/>
      <c r="E630" s="133">
        <v>3.26</v>
      </c>
      <c r="F630" s="134">
        <v>0.62</v>
      </c>
      <c r="G630" s="135">
        <v>1200400</v>
      </c>
      <c r="H630" s="135">
        <v>3928</v>
      </c>
      <c r="I630" s="135">
        <v>1300</v>
      </c>
      <c r="J630" s="133">
        <v>10.61</v>
      </c>
      <c r="K630" s="133">
        <v>1.27</v>
      </c>
      <c r="L630" s="133">
        <v>0.42</v>
      </c>
      <c r="M630" s="133">
        <v>0.11</v>
      </c>
      <c r="N630" s="133">
        <v>0.31</v>
      </c>
      <c r="O630" s="133">
        <v>10.76</v>
      </c>
      <c r="P630" s="133">
        <v>12.2</v>
      </c>
      <c r="Q630" s="133">
        <v>9.3699999999999992</v>
      </c>
      <c r="R630" s="133">
        <v>5.83</v>
      </c>
      <c r="S630" s="133">
        <v>29.54</v>
      </c>
      <c r="T630" s="133"/>
      <c r="U630" s="133"/>
      <c r="V630" s="133"/>
      <c r="W630" s="134"/>
      <c r="X630" s="133"/>
      <c r="Y630" s="2"/>
      <c r="Z630" s="2"/>
    </row>
    <row r="631" spans="1:26" ht="15.75" customHeight="1" thickTop="1" thickBot="1" x14ac:dyDescent="0.35">
      <c r="A631" s="131" t="s">
        <v>629</v>
      </c>
      <c r="B631" s="131">
        <v>630</v>
      </c>
      <c r="C631" s="136" t="s">
        <v>1122</v>
      </c>
      <c r="D631" s="136"/>
      <c r="E631" s="136">
        <v>4.88</v>
      </c>
      <c r="F631" s="137">
        <v>3.39</v>
      </c>
      <c r="G631" s="138">
        <v>1811800</v>
      </c>
      <c r="H631" s="138">
        <v>9030</v>
      </c>
      <c r="I631" s="138">
        <v>4249</v>
      </c>
      <c r="J631" s="136">
        <v>17.03</v>
      </c>
      <c r="K631" s="136">
        <v>1.52</v>
      </c>
      <c r="L631" s="136">
        <v>1.39</v>
      </c>
      <c r="M631" s="136">
        <v>0.3</v>
      </c>
      <c r="N631" s="136">
        <v>0.28999999999999998</v>
      </c>
      <c r="O631" s="136">
        <v>5.37</v>
      </c>
      <c r="P631" s="136">
        <v>8.9600000000000009</v>
      </c>
      <c r="Q631" s="136">
        <v>2.94</v>
      </c>
      <c r="R631" s="136">
        <v>6.15</v>
      </c>
      <c r="S631" s="136">
        <v>26.84</v>
      </c>
      <c r="T631" s="136"/>
      <c r="U631" s="136"/>
      <c r="V631" s="136"/>
      <c r="W631" s="137"/>
      <c r="X631" s="136"/>
      <c r="Y631" s="2"/>
      <c r="Z631" s="2"/>
    </row>
    <row r="632" spans="1:26" ht="15.75" customHeight="1" thickTop="1" thickBot="1" x14ac:dyDescent="0.35">
      <c r="A632" s="130" t="s">
        <v>630</v>
      </c>
      <c r="B632" s="130">
        <v>631</v>
      </c>
      <c r="C632" s="133" t="s">
        <v>1122</v>
      </c>
      <c r="D632" s="133"/>
      <c r="E632" s="133">
        <v>29</v>
      </c>
      <c r="F632" s="133">
        <v>0</v>
      </c>
      <c r="G632" s="135">
        <v>12200</v>
      </c>
      <c r="H632" s="133">
        <v>351</v>
      </c>
      <c r="I632" s="135">
        <v>1157</v>
      </c>
      <c r="J632" s="133">
        <v>8.8800000000000008</v>
      </c>
      <c r="K632" s="133">
        <v>0.48</v>
      </c>
      <c r="L632" s="133">
        <v>0.27</v>
      </c>
      <c r="M632" s="133">
        <v>1.78</v>
      </c>
      <c r="N632" s="133">
        <v>5.91</v>
      </c>
      <c r="O632" s="133">
        <v>5.65</v>
      </c>
      <c r="P632" s="133">
        <v>5.44</v>
      </c>
      <c r="Q632" s="133">
        <v>-12.96</v>
      </c>
      <c r="R632" s="133">
        <v>6.14</v>
      </c>
      <c r="S632" s="133">
        <v>21.37</v>
      </c>
      <c r="T632" s="133"/>
      <c r="U632" s="133">
        <v>108</v>
      </c>
      <c r="V632" s="133">
        <v>100</v>
      </c>
      <c r="W632" s="134">
        <v>0.21</v>
      </c>
      <c r="X632" s="133"/>
      <c r="Y632" s="2"/>
      <c r="Z632" s="2"/>
    </row>
    <row r="633" spans="1:26" ht="15.75" customHeight="1" thickTop="1" thickBot="1" x14ac:dyDescent="0.35">
      <c r="A633" s="131" t="s">
        <v>631</v>
      </c>
      <c r="B633" s="131">
        <v>632</v>
      </c>
      <c r="C633" s="136" t="s">
        <v>1122</v>
      </c>
      <c r="D633" s="136"/>
      <c r="E633" s="136">
        <v>3.04</v>
      </c>
      <c r="F633" s="136">
        <v>0</v>
      </c>
      <c r="G633" s="138">
        <v>40500</v>
      </c>
      <c r="H633" s="136">
        <v>122</v>
      </c>
      <c r="I633" s="136">
        <v>304</v>
      </c>
      <c r="J633" s="136">
        <v>30.46</v>
      </c>
      <c r="K633" s="136">
        <v>0.66</v>
      </c>
      <c r="L633" s="136">
        <v>1.35</v>
      </c>
      <c r="M633" s="136"/>
      <c r="N633" s="136">
        <v>0.1</v>
      </c>
      <c r="O633" s="136">
        <v>4.3600000000000003</v>
      </c>
      <c r="P633" s="136">
        <v>2.19</v>
      </c>
      <c r="Q633" s="136">
        <v>-3.47</v>
      </c>
      <c r="R633" s="136"/>
      <c r="S633" s="136">
        <v>51.41</v>
      </c>
      <c r="T633" s="136"/>
      <c r="U633" s="136"/>
      <c r="V633" s="136"/>
      <c r="W633" s="137"/>
      <c r="X633" s="136"/>
      <c r="Y633" s="2"/>
      <c r="Z633" s="2"/>
    </row>
    <row r="634" spans="1:26" ht="15.75" customHeight="1" thickTop="1" thickBot="1" x14ac:dyDescent="0.35">
      <c r="A634" s="130" t="s">
        <v>632</v>
      </c>
      <c r="B634" s="130">
        <v>633</v>
      </c>
      <c r="C634" s="133" t="s">
        <v>1123</v>
      </c>
      <c r="D634" s="133"/>
      <c r="E634" s="133">
        <v>32.75</v>
      </c>
      <c r="F634" s="133">
        <v>0</v>
      </c>
      <c r="G634" s="135">
        <v>4300</v>
      </c>
      <c r="H634" s="133">
        <v>140</v>
      </c>
      <c r="I634" s="135">
        <v>5895</v>
      </c>
      <c r="J634" s="133">
        <v>23</v>
      </c>
      <c r="K634" s="133">
        <v>3.05</v>
      </c>
      <c r="L634" s="133">
        <v>0.16</v>
      </c>
      <c r="M634" s="133">
        <v>0.45</v>
      </c>
      <c r="N634" s="133">
        <v>1.42</v>
      </c>
      <c r="O634" s="133">
        <v>14.45</v>
      </c>
      <c r="P634" s="133">
        <v>13.82</v>
      </c>
      <c r="Q634" s="133">
        <v>12.58</v>
      </c>
      <c r="R634" s="133">
        <v>1.37</v>
      </c>
      <c r="S634" s="133">
        <v>43.52</v>
      </c>
      <c r="T634" s="133"/>
      <c r="U634" s="133"/>
      <c r="V634" s="133"/>
      <c r="W634" s="134"/>
      <c r="X634" s="133"/>
      <c r="Y634" s="2"/>
      <c r="Z634" s="2"/>
    </row>
    <row r="635" spans="1:26" ht="15.75" customHeight="1" thickTop="1" thickBot="1" x14ac:dyDescent="0.35">
      <c r="A635" s="131" t="s">
        <v>633</v>
      </c>
      <c r="B635" s="131">
        <v>634</v>
      </c>
      <c r="C635" s="136" t="s">
        <v>1123</v>
      </c>
      <c r="D635" s="136"/>
      <c r="E635" s="136">
        <v>3.58</v>
      </c>
      <c r="F635" s="139">
        <v>-2.72</v>
      </c>
      <c r="G635" s="138">
        <v>11500</v>
      </c>
      <c r="H635" s="136">
        <v>41</v>
      </c>
      <c r="I635" s="136">
        <v>713</v>
      </c>
      <c r="J635" s="136">
        <v>10.92</v>
      </c>
      <c r="K635" s="136">
        <v>0.5</v>
      </c>
      <c r="L635" s="136">
        <v>1.76</v>
      </c>
      <c r="M635" s="136">
        <v>0.44</v>
      </c>
      <c r="N635" s="136">
        <v>0.33</v>
      </c>
      <c r="O635" s="136">
        <v>1.93</v>
      </c>
      <c r="P635" s="136">
        <v>4.4000000000000004</v>
      </c>
      <c r="Q635" s="136">
        <v>-3.51</v>
      </c>
      <c r="R635" s="136">
        <v>11.96</v>
      </c>
      <c r="S635" s="136">
        <v>52.53</v>
      </c>
      <c r="T635" s="136"/>
      <c r="U635" s="136"/>
      <c r="V635" s="136"/>
      <c r="W635" s="137"/>
      <c r="X635" s="136"/>
      <c r="Y635" s="2"/>
      <c r="Z635" s="2"/>
    </row>
    <row r="636" spans="1:26" ht="15.75" customHeight="1" thickTop="1" thickBot="1" x14ac:dyDescent="0.35">
      <c r="A636" s="130" t="s">
        <v>634</v>
      </c>
      <c r="B636" s="130">
        <v>635</v>
      </c>
      <c r="C636" s="133" t="s">
        <v>1122</v>
      </c>
      <c r="D636" s="133"/>
      <c r="E636" s="133">
        <v>20.7</v>
      </c>
      <c r="F636" s="133">
        <v>0</v>
      </c>
      <c r="G636" s="133">
        <v>0</v>
      </c>
      <c r="H636" s="133">
        <v>0</v>
      </c>
      <c r="I636" s="135">
        <v>2484</v>
      </c>
      <c r="J636" s="133">
        <v>66.12</v>
      </c>
      <c r="K636" s="133">
        <v>0.67</v>
      </c>
      <c r="L636" s="133">
        <v>0.12</v>
      </c>
      <c r="M636" s="133"/>
      <c r="N636" s="133">
        <v>0.31</v>
      </c>
      <c r="O636" s="133">
        <v>0.72</v>
      </c>
      <c r="P636" s="133">
        <v>1.01</v>
      </c>
      <c r="Q636" s="133">
        <v>5.5</v>
      </c>
      <c r="R636" s="133">
        <v>2.61</v>
      </c>
      <c r="S636" s="133">
        <v>25.04</v>
      </c>
      <c r="T636" s="133"/>
      <c r="U636" s="133">
        <v>496</v>
      </c>
      <c r="V636" s="133">
        <v>498</v>
      </c>
      <c r="W636" s="140">
        <v>-8.01</v>
      </c>
      <c r="X636" s="133"/>
      <c r="Y636" s="2"/>
      <c r="Z636" s="2"/>
    </row>
    <row r="637" spans="1:26" ht="15.75" customHeight="1" thickTop="1" thickBot="1" x14ac:dyDescent="0.35">
      <c r="A637" s="131" t="s">
        <v>635</v>
      </c>
      <c r="B637" s="131">
        <v>636</v>
      </c>
      <c r="C637" s="136" t="s">
        <v>1122</v>
      </c>
      <c r="D637" s="136"/>
      <c r="E637" s="136">
        <v>3.34</v>
      </c>
      <c r="F637" s="139">
        <v>-1.18</v>
      </c>
      <c r="G637" s="138">
        <v>3201400</v>
      </c>
      <c r="H637" s="138">
        <v>10564</v>
      </c>
      <c r="I637" s="138">
        <v>2672</v>
      </c>
      <c r="J637" s="136">
        <v>23.4</v>
      </c>
      <c r="K637" s="136">
        <v>3.51</v>
      </c>
      <c r="L637" s="136">
        <v>0.32</v>
      </c>
      <c r="M637" s="136">
        <v>0.03</v>
      </c>
      <c r="N637" s="136">
        <v>0.14000000000000001</v>
      </c>
      <c r="O637" s="136">
        <v>14.89</v>
      </c>
      <c r="P637" s="136">
        <v>15.82</v>
      </c>
      <c r="Q637" s="136">
        <v>5.59</v>
      </c>
      <c r="R637" s="136">
        <v>1.5</v>
      </c>
      <c r="S637" s="136">
        <v>27.6</v>
      </c>
      <c r="T637" s="136"/>
      <c r="U637" s="136"/>
      <c r="V637" s="136"/>
      <c r="W637" s="137"/>
      <c r="X637" s="136"/>
      <c r="Y637" s="2"/>
      <c r="Z637" s="2"/>
    </row>
    <row r="638" spans="1:26" ht="15.75" customHeight="1" thickTop="1" thickBot="1" x14ac:dyDescent="0.35">
      <c r="A638" s="130" t="s">
        <v>636</v>
      </c>
      <c r="B638" s="130">
        <v>637</v>
      </c>
      <c r="C638" s="133" t="s">
        <v>1123</v>
      </c>
      <c r="D638" s="133"/>
      <c r="E638" s="133">
        <v>0.68</v>
      </c>
      <c r="F638" s="133">
        <v>0</v>
      </c>
      <c r="G638" s="135">
        <v>1000</v>
      </c>
      <c r="H638" s="133">
        <v>1</v>
      </c>
      <c r="I638" s="133">
        <v>217</v>
      </c>
      <c r="J638" s="133"/>
      <c r="K638" s="133">
        <v>0.53</v>
      </c>
      <c r="L638" s="133">
        <v>1.0900000000000001</v>
      </c>
      <c r="M638" s="133"/>
      <c r="N638" s="133">
        <v>0</v>
      </c>
      <c r="O638" s="133">
        <v>-10.29</v>
      </c>
      <c r="P638" s="133">
        <v>-28.42</v>
      </c>
      <c r="Q638" s="133">
        <v>-29.01</v>
      </c>
      <c r="R638" s="133"/>
      <c r="S638" s="133">
        <v>64.52</v>
      </c>
      <c r="T638" s="133"/>
      <c r="U638" s="133"/>
      <c r="V638" s="133"/>
      <c r="W638" s="134"/>
      <c r="X638" s="133"/>
      <c r="Y638" s="2"/>
      <c r="Z638" s="2"/>
    </row>
    <row r="639" spans="1:26" ht="15.75" customHeight="1" thickTop="1" thickBot="1" x14ac:dyDescent="0.35">
      <c r="A639" s="131" t="s">
        <v>637</v>
      </c>
      <c r="B639" s="131">
        <v>638</v>
      </c>
      <c r="C639" s="136" t="s">
        <v>1122</v>
      </c>
      <c r="D639" s="136"/>
      <c r="E639" s="136">
        <v>11</v>
      </c>
      <c r="F639" s="136">
        <v>0</v>
      </c>
      <c r="G639" s="138">
        <v>21700</v>
      </c>
      <c r="H639" s="136">
        <v>239</v>
      </c>
      <c r="I639" s="138">
        <v>3300</v>
      </c>
      <c r="J639" s="136">
        <v>29.13</v>
      </c>
      <c r="K639" s="136">
        <v>2.84</v>
      </c>
      <c r="L639" s="136">
        <v>0.71</v>
      </c>
      <c r="M639" s="136">
        <v>0.24</v>
      </c>
      <c r="N639" s="136">
        <v>0.38</v>
      </c>
      <c r="O639" s="136">
        <v>6.78</v>
      </c>
      <c r="P639" s="136">
        <v>9.9</v>
      </c>
      <c r="Q639" s="136">
        <v>1.31</v>
      </c>
      <c r="R639" s="136">
        <v>2.1800000000000002</v>
      </c>
      <c r="S639" s="136">
        <v>22.53</v>
      </c>
      <c r="T639" s="136"/>
      <c r="U639" s="136"/>
      <c r="V639" s="136"/>
      <c r="W639" s="137"/>
      <c r="X639" s="136"/>
      <c r="Y639" s="2"/>
      <c r="Z639" s="2"/>
    </row>
    <row r="640" spans="1:26" ht="15.75" customHeight="1" thickTop="1" thickBot="1" x14ac:dyDescent="0.35">
      <c r="A640" s="130" t="s">
        <v>638</v>
      </c>
      <c r="B640" s="130">
        <v>639</v>
      </c>
      <c r="C640" s="133" t="s">
        <v>1123</v>
      </c>
      <c r="D640" s="133"/>
      <c r="E640" s="133">
        <v>34.5</v>
      </c>
      <c r="F640" s="140">
        <v>-3.5</v>
      </c>
      <c r="G640" s="135">
        <v>1564000</v>
      </c>
      <c r="H640" s="135">
        <v>54238</v>
      </c>
      <c r="I640" s="135">
        <v>70001</v>
      </c>
      <c r="J640" s="133">
        <v>33.409999999999997</v>
      </c>
      <c r="K640" s="133">
        <v>6.26</v>
      </c>
      <c r="L640" s="133">
        <v>0.53</v>
      </c>
      <c r="M640" s="133">
        <v>0.27</v>
      </c>
      <c r="N640" s="133">
        <v>1.02</v>
      </c>
      <c r="O640" s="133">
        <v>16.47</v>
      </c>
      <c r="P640" s="133">
        <v>19.54</v>
      </c>
      <c r="Q640" s="133">
        <v>12.34</v>
      </c>
      <c r="R640" s="133">
        <v>1.45</v>
      </c>
      <c r="S640" s="133">
        <v>25.02</v>
      </c>
      <c r="T640" s="133"/>
      <c r="U640" s="133"/>
      <c r="V640" s="133"/>
      <c r="W640" s="134"/>
      <c r="X640" s="133"/>
      <c r="Y640" s="2"/>
      <c r="Z640" s="2"/>
    </row>
    <row r="641" spans="1:26" ht="15.75" customHeight="1" thickTop="1" thickBot="1" x14ac:dyDescent="0.35">
      <c r="A641" s="131" t="s">
        <v>639</v>
      </c>
      <c r="B641" s="131">
        <v>640</v>
      </c>
      <c r="C641" s="136" t="s">
        <v>1122</v>
      </c>
      <c r="D641" s="136"/>
      <c r="E641" s="136">
        <v>3.46</v>
      </c>
      <c r="F641" s="136">
        <v>0</v>
      </c>
      <c r="G641" s="138">
        <v>23300</v>
      </c>
      <c r="H641" s="136">
        <v>79</v>
      </c>
      <c r="I641" s="138">
        <v>1641</v>
      </c>
      <c r="J641" s="136">
        <v>73.400000000000006</v>
      </c>
      <c r="K641" s="136">
        <v>0.95</v>
      </c>
      <c r="L641" s="136">
        <v>0.54</v>
      </c>
      <c r="M641" s="136"/>
      <c r="N641" s="136">
        <v>0.05</v>
      </c>
      <c r="O641" s="136">
        <v>0.35</v>
      </c>
      <c r="P641" s="136">
        <v>1.25</v>
      </c>
      <c r="Q641" s="136">
        <v>-2.1800000000000002</v>
      </c>
      <c r="R641" s="136">
        <v>7.23</v>
      </c>
      <c r="S641" s="136">
        <v>47.24</v>
      </c>
      <c r="T641" s="136"/>
      <c r="U641" s="136"/>
      <c r="V641" s="136"/>
      <c r="W641" s="137"/>
      <c r="X641" s="136"/>
      <c r="Y641" s="2"/>
      <c r="Z641" s="2"/>
    </row>
    <row r="642" spans="1:26" ht="15.75" customHeight="1" thickTop="1" thickBot="1" x14ac:dyDescent="0.35">
      <c r="A642" s="130" t="s">
        <v>640</v>
      </c>
      <c r="B642" s="130">
        <v>641</v>
      </c>
      <c r="C642" s="133" t="s">
        <v>1122</v>
      </c>
      <c r="D642" s="133"/>
      <c r="E642" s="133">
        <v>36</v>
      </c>
      <c r="F642" s="133">
        <v>0</v>
      </c>
      <c r="G642" s="135">
        <v>18524600</v>
      </c>
      <c r="H642" s="135">
        <v>675242</v>
      </c>
      <c r="I642" s="135">
        <v>73441</v>
      </c>
      <c r="J642" s="133"/>
      <c r="K642" s="133">
        <v>0.68</v>
      </c>
      <c r="L642" s="133">
        <v>1.75</v>
      </c>
      <c r="M642" s="133"/>
      <c r="N642" s="133">
        <v>0</v>
      </c>
      <c r="O642" s="133">
        <v>-3.44</v>
      </c>
      <c r="P642" s="133">
        <v>-8.74</v>
      </c>
      <c r="Q642" s="133">
        <v>-8.65</v>
      </c>
      <c r="R642" s="133">
        <v>4.17</v>
      </c>
      <c r="S642" s="133">
        <v>51.96</v>
      </c>
      <c r="T642" s="133"/>
      <c r="U642" s="133"/>
      <c r="V642" s="133"/>
      <c r="W642" s="134"/>
      <c r="X642" s="133"/>
      <c r="Y642" s="2"/>
      <c r="Z642" s="2"/>
    </row>
    <row r="643" spans="1:26" ht="15.75" customHeight="1" thickTop="1" thickBot="1" x14ac:dyDescent="0.35">
      <c r="A643" s="131" t="s">
        <v>641</v>
      </c>
      <c r="B643" s="131">
        <v>642</v>
      </c>
      <c r="C643" s="136" t="s">
        <v>1123</v>
      </c>
      <c r="D643" s="136"/>
      <c r="E643" s="136">
        <v>191</v>
      </c>
      <c r="F643" s="136">
        <v>0</v>
      </c>
      <c r="G643" s="136">
        <v>0</v>
      </c>
      <c r="H643" s="136">
        <v>0</v>
      </c>
      <c r="I643" s="138">
        <v>1146</v>
      </c>
      <c r="J643" s="136">
        <v>7.66</v>
      </c>
      <c r="K643" s="136">
        <v>0.83</v>
      </c>
      <c r="L643" s="136">
        <v>0.22</v>
      </c>
      <c r="M643" s="136">
        <v>5.5</v>
      </c>
      <c r="N643" s="136">
        <v>24.94</v>
      </c>
      <c r="O643" s="136">
        <v>10.38</v>
      </c>
      <c r="P643" s="136">
        <v>11.29</v>
      </c>
      <c r="Q643" s="136">
        <v>10.38</v>
      </c>
      <c r="R643" s="136">
        <v>2.76</v>
      </c>
      <c r="S643" s="136">
        <v>25.25</v>
      </c>
      <c r="T643" s="136"/>
      <c r="U643" s="136">
        <v>64</v>
      </c>
      <c r="V643" s="136">
        <v>59</v>
      </c>
      <c r="W643" s="144">
        <v>1.42</v>
      </c>
      <c r="X643" s="136"/>
      <c r="Y643" s="2"/>
      <c r="Z643" s="2"/>
    </row>
    <row r="644" spans="1:26" ht="15.75" customHeight="1" thickTop="1" thickBot="1" x14ac:dyDescent="0.35">
      <c r="A644" s="130" t="s">
        <v>642</v>
      </c>
      <c r="B644" s="130">
        <v>643</v>
      </c>
      <c r="C644" s="133" t="s">
        <v>1122</v>
      </c>
      <c r="D644" s="133"/>
      <c r="E644" s="133">
        <v>5</v>
      </c>
      <c r="F644" s="140">
        <v>-2.91</v>
      </c>
      <c r="G644" s="135">
        <v>9800</v>
      </c>
      <c r="H644" s="133">
        <v>49</v>
      </c>
      <c r="I644" s="133">
        <v>608</v>
      </c>
      <c r="J644" s="133">
        <v>11.28</v>
      </c>
      <c r="K644" s="133">
        <v>1.28</v>
      </c>
      <c r="L644" s="133">
        <v>0.55000000000000004</v>
      </c>
      <c r="M644" s="133"/>
      <c r="N644" s="133">
        <v>0.44</v>
      </c>
      <c r="O644" s="133">
        <v>9.11</v>
      </c>
      <c r="P644" s="133">
        <v>11.26</v>
      </c>
      <c r="Q644" s="133">
        <v>5.88</v>
      </c>
      <c r="R644" s="133">
        <v>9</v>
      </c>
      <c r="S644" s="133">
        <v>23.55</v>
      </c>
      <c r="T644" s="133"/>
      <c r="U644" s="133">
        <v>170</v>
      </c>
      <c r="V644" s="133">
        <v>168</v>
      </c>
      <c r="W644" s="140">
        <v>-0.13</v>
      </c>
      <c r="X644" s="133"/>
      <c r="Y644" s="2"/>
      <c r="Z644" s="2"/>
    </row>
    <row r="645" spans="1:26" ht="15.75" customHeight="1" thickTop="1" thickBot="1" x14ac:dyDescent="0.35">
      <c r="A645" s="131" t="s">
        <v>643</v>
      </c>
      <c r="B645" s="131">
        <v>644</v>
      </c>
      <c r="C645" s="136" t="s">
        <v>1122</v>
      </c>
      <c r="D645" s="136"/>
      <c r="E645" s="136">
        <v>13.1</v>
      </c>
      <c r="F645" s="139">
        <v>-5.07</v>
      </c>
      <c r="G645" s="138">
        <v>54600</v>
      </c>
      <c r="H645" s="136">
        <v>726</v>
      </c>
      <c r="I645" s="138">
        <v>4278</v>
      </c>
      <c r="J645" s="136">
        <v>18.07</v>
      </c>
      <c r="K645" s="136">
        <v>2.33</v>
      </c>
      <c r="L645" s="136">
        <v>1.44</v>
      </c>
      <c r="M645" s="136">
        <v>0.13</v>
      </c>
      <c r="N645" s="136">
        <v>0.74</v>
      </c>
      <c r="O645" s="136">
        <v>9.7100000000000009</v>
      </c>
      <c r="P645" s="136">
        <v>16.53</v>
      </c>
      <c r="Q645" s="136">
        <v>8.9700000000000006</v>
      </c>
      <c r="R645" s="136">
        <v>0.95</v>
      </c>
      <c r="S645" s="136">
        <v>20.5</v>
      </c>
      <c r="T645" s="136"/>
      <c r="U645" s="136"/>
      <c r="V645" s="136"/>
      <c r="W645" s="137"/>
      <c r="X645" s="136"/>
      <c r="Y645" s="2"/>
      <c r="Z645" s="2"/>
    </row>
    <row r="646" spans="1:26" ht="15.75" customHeight="1" thickTop="1" thickBot="1" x14ac:dyDescent="0.35">
      <c r="A646" s="130" t="s">
        <v>644</v>
      </c>
      <c r="B646" s="130">
        <v>645</v>
      </c>
      <c r="C646" s="133" t="s">
        <v>1122</v>
      </c>
      <c r="D646" s="133"/>
      <c r="E646" s="133">
        <v>5.15</v>
      </c>
      <c r="F646" s="140">
        <v>-0.96</v>
      </c>
      <c r="G646" s="135">
        <v>116000</v>
      </c>
      <c r="H646" s="133">
        <v>596</v>
      </c>
      <c r="I646" s="135">
        <v>2147</v>
      </c>
      <c r="J646" s="133">
        <v>36.299999999999997</v>
      </c>
      <c r="K646" s="133">
        <v>0.94</v>
      </c>
      <c r="L646" s="133">
        <v>1.03</v>
      </c>
      <c r="M646" s="133"/>
      <c r="N646" s="133">
        <v>0.14000000000000001</v>
      </c>
      <c r="O646" s="133">
        <v>2.09</v>
      </c>
      <c r="P646" s="133">
        <v>2.58</v>
      </c>
      <c r="Q646" s="133">
        <v>3.23</v>
      </c>
      <c r="R646" s="133"/>
      <c r="S646" s="133">
        <v>36.6</v>
      </c>
      <c r="T646" s="133"/>
      <c r="U646" s="133"/>
      <c r="V646" s="133"/>
      <c r="W646" s="134"/>
      <c r="X646" s="133"/>
      <c r="Y646" s="2"/>
      <c r="Z646" s="2"/>
    </row>
    <row r="647" spans="1:26" ht="15.75" customHeight="1" thickTop="1" thickBot="1" x14ac:dyDescent="0.35">
      <c r="A647" s="131" t="s">
        <v>645</v>
      </c>
      <c r="B647" s="131">
        <v>646</v>
      </c>
      <c r="C647" s="136" t="s">
        <v>1122</v>
      </c>
      <c r="D647" s="136"/>
      <c r="E647" s="136">
        <v>11.2</v>
      </c>
      <c r="F647" s="139">
        <v>-2.61</v>
      </c>
      <c r="G647" s="138">
        <v>532500</v>
      </c>
      <c r="H647" s="138">
        <v>5985</v>
      </c>
      <c r="I647" s="138">
        <v>4493</v>
      </c>
      <c r="J647" s="136">
        <v>12.34</v>
      </c>
      <c r="K647" s="136">
        <v>1.51</v>
      </c>
      <c r="L647" s="136">
        <v>1.58</v>
      </c>
      <c r="M647" s="136">
        <v>0.09</v>
      </c>
      <c r="N647" s="136">
        <v>0.89</v>
      </c>
      <c r="O647" s="136">
        <v>8.36</v>
      </c>
      <c r="P647" s="136">
        <v>12.8</v>
      </c>
      <c r="Q647" s="136">
        <v>21.1</v>
      </c>
      <c r="R647" s="136">
        <v>1.85</v>
      </c>
      <c r="S647" s="136">
        <v>57.44</v>
      </c>
      <c r="T647" s="136"/>
      <c r="U647" s="136"/>
      <c r="V647" s="136"/>
      <c r="W647" s="137"/>
      <c r="X647" s="136"/>
      <c r="Y647" s="2"/>
      <c r="Z647" s="2"/>
    </row>
    <row r="648" spans="1:26" ht="15.75" customHeight="1" thickTop="1" thickBot="1" x14ac:dyDescent="0.35">
      <c r="A648" s="130" t="s">
        <v>646</v>
      </c>
      <c r="B648" s="130">
        <v>647</v>
      </c>
      <c r="C648" s="133" t="s">
        <v>1122</v>
      </c>
      <c r="D648" s="133"/>
      <c r="E648" s="133">
        <v>9</v>
      </c>
      <c r="F648" s="133">
        <v>0</v>
      </c>
      <c r="G648" s="133">
        <v>0</v>
      </c>
      <c r="H648" s="133">
        <v>0</v>
      </c>
      <c r="I648" s="133">
        <v>972</v>
      </c>
      <c r="J648" s="133">
        <v>47.53</v>
      </c>
      <c r="K648" s="133">
        <v>0.41</v>
      </c>
      <c r="L648" s="133">
        <v>0.11</v>
      </c>
      <c r="M648" s="133"/>
      <c r="N648" s="133">
        <v>0.19</v>
      </c>
      <c r="O648" s="133">
        <v>-0.4</v>
      </c>
      <c r="P648" s="133">
        <v>0.89</v>
      </c>
      <c r="Q648" s="133">
        <v>-10.48</v>
      </c>
      <c r="R648" s="133">
        <v>6.67</v>
      </c>
      <c r="S648" s="133">
        <v>25.64</v>
      </c>
      <c r="T648" s="133"/>
      <c r="U648" s="133">
        <v>474</v>
      </c>
      <c r="V648" s="133"/>
      <c r="W648" s="142">
        <v>1.38</v>
      </c>
      <c r="X648" s="133"/>
      <c r="Y648" s="2"/>
      <c r="Z648" s="2"/>
    </row>
    <row r="649" spans="1:26" ht="15.75" customHeight="1" thickTop="1" thickBot="1" x14ac:dyDescent="0.35">
      <c r="A649" s="131" t="s">
        <v>647</v>
      </c>
      <c r="B649" s="131">
        <v>648</v>
      </c>
      <c r="C649" s="136" t="s">
        <v>1122</v>
      </c>
      <c r="D649" s="136"/>
      <c r="E649" s="136">
        <v>1.38</v>
      </c>
      <c r="F649" s="139">
        <v>-1.43</v>
      </c>
      <c r="G649" s="138">
        <v>6813700</v>
      </c>
      <c r="H649" s="138">
        <v>9378</v>
      </c>
      <c r="I649" s="138">
        <v>26469</v>
      </c>
      <c r="J649" s="136">
        <v>15.13</v>
      </c>
      <c r="K649" s="136">
        <v>0.6</v>
      </c>
      <c r="L649" s="136">
        <v>1.52</v>
      </c>
      <c r="M649" s="136">
        <v>0.03</v>
      </c>
      <c r="N649" s="136">
        <v>0.09</v>
      </c>
      <c r="O649" s="136">
        <v>4.5599999999999996</v>
      </c>
      <c r="P649" s="136">
        <v>3.95</v>
      </c>
      <c r="Q649" s="136">
        <v>5.84</v>
      </c>
      <c r="R649" s="136">
        <v>4.43</v>
      </c>
      <c r="S649" s="136">
        <v>39.71</v>
      </c>
      <c r="T649" s="136"/>
      <c r="U649" s="136"/>
      <c r="V649" s="136"/>
      <c r="W649" s="137"/>
      <c r="X649" s="136"/>
      <c r="Y649" s="2"/>
      <c r="Z649" s="2"/>
    </row>
    <row r="650" spans="1:26" ht="15.75" customHeight="1" thickTop="1" thickBot="1" x14ac:dyDescent="0.35">
      <c r="A650" s="130" t="s">
        <v>648</v>
      </c>
      <c r="B650" s="130">
        <v>649</v>
      </c>
      <c r="C650" s="133" t="s">
        <v>1122</v>
      </c>
      <c r="D650" s="133"/>
      <c r="E650" s="133">
        <v>4.28</v>
      </c>
      <c r="F650" s="140">
        <v>-1.38</v>
      </c>
      <c r="G650" s="135">
        <v>6471000</v>
      </c>
      <c r="H650" s="135">
        <v>27946</v>
      </c>
      <c r="I650" s="135">
        <v>35952</v>
      </c>
      <c r="J650" s="133">
        <v>7.9</v>
      </c>
      <c r="K650" s="133">
        <v>1.29</v>
      </c>
      <c r="L650" s="133">
        <v>0.42</v>
      </c>
      <c r="M650" s="133">
        <v>0.12</v>
      </c>
      <c r="N650" s="133">
        <v>0.54</v>
      </c>
      <c r="O650" s="133">
        <v>13.43</v>
      </c>
      <c r="P650" s="133">
        <v>16.71</v>
      </c>
      <c r="Q650" s="133">
        <v>38.71</v>
      </c>
      <c r="R650" s="133">
        <v>9.35</v>
      </c>
      <c r="S650" s="133">
        <v>28.71</v>
      </c>
      <c r="T650" s="133"/>
      <c r="U650" s="133"/>
      <c r="V650" s="133"/>
      <c r="W650" s="134"/>
      <c r="X650" s="133"/>
      <c r="Y650" s="2"/>
      <c r="Z650" s="2"/>
    </row>
    <row r="651" spans="1:26" ht="15.75" customHeight="1" thickTop="1" thickBot="1" x14ac:dyDescent="0.35">
      <c r="A651" s="131" t="s">
        <v>649</v>
      </c>
      <c r="B651" s="131">
        <v>650</v>
      </c>
      <c r="C651" s="136" t="s">
        <v>1123</v>
      </c>
      <c r="D651" s="136"/>
      <c r="E651" s="136">
        <v>1.7</v>
      </c>
      <c r="F651" s="139">
        <v>-3.41</v>
      </c>
      <c r="G651" s="138">
        <v>918900</v>
      </c>
      <c r="H651" s="138">
        <v>1548</v>
      </c>
      <c r="I651" s="136">
        <v>459</v>
      </c>
      <c r="J651" s="136">
        <v>12.84</v>
      </c>
      <c r="K651" s="136">
        <v>1.48</v>
      </c>
      <c r="L651" s="136">
        <v>0.19</v>
      </c>
      <c r="M651" s="136"/>
      <c r="N651" s="136">
        <v>0.12</v>
      </c>
      <c r="O651" s="136">
        <v>12.01</v>
      </c>
      <c r="P651" s="136">
        <v>11.69</v>
      </c>
      <c r="Q651" s="136">
        <v>6.91</v>
      </c>
      <c r="R651" s="136">
        <v>5.88</v>
      </c>
      <c r="S651" s="136">
        <v>25.74</v>
      </c>
      <c r="T651" s="136"/>
      <c r="U651" s="136"/>
      <c r="V651" s="136"/>
      <c r="W651" s="137"/>
      <c r="X651" s="136"/>
      <c r="Y651" s="2"/>
      <c r="Z651" s="2"/>
    </row>
    <row r="652" spans="1:26" ht="15.75" customHeight="1" thickTop="1" thickBot="1" x14ac:dyDescent="0.35">
      <c r="A652" s="130" t="s">
        <v>650</v>
      </c>
      <c r="B652" s="130">
        <v>651</v>
      </c>
      <c r="C652" s="133" t="s">
        <v>1122</v>
      </c>
      <c r="D652" s="133"/>
      <c r="E652" s="133">
        <v>2.1</v>
      </c>
      <c r="F652" s="140">
        <v>-1.87</v>
      </c>
      <c r="G652" s="135">
        <v>1732900</v>
      </c>
      <c r="H652" s="135">
        <v>3703</v>
      </c>
      <c r="I652" s="135">
        <v>1203</v>
      </c>
      <c r="J652" s="133">
        <v>27.16</v>
      </c>
      <c r="K652" s="133">
        <v>0.71</v>
      </c>
      <c r="L652" s="133">
        <v>3.81</v>
      </c>
      <c r="M652" s="133">
        <v>7.0000000000000007E-2</v>
      </c>
      <c r="N652" s="133">
        <v>7.0000000000000007E-2</v>
      </c>
      <c r="O652" s="133">
        <v>5.72</v>
      </c>
      <c r="P652" s="133">
        <v>2.6</v>
      </c>
      <c r="Q652" s="133">
        <v>0.69</v>
      </c>
      <c r="R652" s="133">
        <v>3.28</v>
      </c>
      <c r="S652" s="133">
        <v>56.05</v>
      </c>
      <c r="T652" s="133"/>
      <c r="U652" s="133"/>
      <c r="V652" s="133"/>
      <c r="W652" s="134"/>
      <c r="X652" s="133"/>
      <c r="Y652" s="2"/>
      <c r="Z652" s="2"/>
    </row>
    <row r="653" spans="1:26" ht="15.75" customHeight="1" thickTop="1" thickBot="1" x14ac:dyDescent="0.35">
      <c r="A653" s="131" t="s">
        <v>651</v>
      </c>
      <c r="B653" s="131">
        <v>652</v>
      </c>
      <c r="C653" s="136" t="s">
        <v>1123</v>
      </c>
      <c r="D653" s="136"/>
      <c r="E653" s="136">
        <v>13.2</v>
      </c>
      <c r="F653" s="136">
        <v>0</v>
      </c>
      <c r="G653" s="136">
        <v>0</v>
      </c>
      <c r="H653" s="136">
        <v>0</v>
      </c>
      <c r="I653" s="136">
        <v>495</v>
      </c>
      <c r="J653" s="136"/>
      <c r="K653" s="136">
        <v>0.56999999999999995</v>
      </c>
      <c r="L653" s="136">
        <v>0.15</v>
      </c>
      <c r="M653" s="136">
        <v>0.6</v>
      </c>
      <c r="N653" s="136">
        <v>0</v>
      </c>
      <c r="O653" s="136">
        <v>0.05</v>
      </c>
      <c r="P653" s="136">
        <v>-0.03</v>
      </c>
      <c r="Q653" s="136">
        <v>-5.44</v>
      </c>
      <c r="R653" s="136">
        <v>4.4800000000000004</v>
      </c>
      <c r="S653" s="136">
        <v>28.55</v>
      </c>
      <c r="T653" s="136"/>
      <c r="U653" s="136"/>
      <c r="V653" s="136"/>
      <c r="W653" s="137"/>
      <c r="X653" s="136"/>
      <c r="Y653" s="2"/>
      <c r="Z653" s="2"/>
    </row>
    <row r="654" spans="1:26" ht="15.75" customHeight="1" thickTop="1" thickBot="1" x14ac:dyDescent="0.35">
      <c r="A654" s="130" t="s">
        <v>652</v>
      </c>
      <c r="B654" s="130">
        <v>653</v>
      </c>
      <c r="C654" s="133" t="s">
        <v>1123</v>
      </c>
      <c r="D654" s="133"/>
      <c r="E654" s="133">
        <v>2.5</v>
      </c>
      <c r="F654" s="140">
        <v>-3.1</v>
      </c>
      <c r="G654" s="135">
        <v>5237200</v>
      </c>
      <c r="H654" s="135">
        <v>13322</v>
      </c>
      <c r="I654" s="133">
        <v>700</v>
      </c>
      <c r="J654" s="133">
        <v>12.23</v>
      </c>
      <c r="K654" s="133">
        <v>1.89</v>
      </c>
      <c r="L654" s="133">
        <v>0.77</v>
      </c>
      <c r="M654" s="133"/>
      <c r="N654" s="133">
        <v>0.19</v>
      </c>
      <c r="O654" s="133">
        <v>10.63</v>
      </c>
      <c r="P654" s="133">
        <v>14.81</v>
      </c>
      <c r="Q654" s="133">
        <v>7.94</v>
      </c>
      <c r="R654" s="133">
        <v>8</v>
      </c>
      <c r="S654" s="133">
        <v>31.67</v>
      </c>
      <c r="T654" s="133"/>
      <c r="U654" s="133"/>
      <c r="V654" s="133"/>
      <c r="W654" s="134"/>
      <c r="X654" s="133"/>
      <c r="Y654" s="2"/>
      <c r="Z654" s="2"/>
    </row>
    <row r="655" spans="1:26" ht="15.75" customHeight="1" thickTop="1" thickBot="1" x14ac:dyDescent="0.35">
      <c r="A655" s="131" t="s">
        <v>653</v>
      </c>
      <c r="B655" s="131">
        <v>654</v>
      </c>
      <c r="C655" s="136" t="s">
        <v>1123</v>
      </c>
      <c r="D655" s="136"/>
      <c r="E655" s="136">
        <v>119</v>
      </c>
      <c r="F655" s="139">
        <v>-4.8</v>
      </c>
      <c r="G655" s="138">
        <v>1886100</v>
      </c>
      <c r="H655" s="138">
        <v>227798</v>
      </c>
      <c r="I655" s="138">
        <v>35700</v>
      </c>
      <c r="J655" s="136">
        <v>57.54</v>
      </c>
      <c r="K655" s="136">
        <v>15.35</v>
      </c>
      <c r="L655" s="136">
        <v>1.08</v>
      </c>
      <c r="M655" s="136">
        <v>1</v>
      </c>
      <c r="N655" s="136">
        <v>2.0699999999999998</v>
      </c>
      <c r="O655" s="136">
        <v>17.77</v>
      </c>
      <c r="P655" s="136">
        <v>26.87</v>
      </c>
      <c r="Q655" s="136">
        <v>21.79</v>
      </c>
      <c r="R655" s="136">
        <v>1.47</v>
      </c>
      <c r="S655" s="136">
        <v>40.58</v>
      </c>
      <c r="T655" s="136"/>
      <c r="U655" s="136"/>
      <c r="V655" s="136"/>
      <c r="W655" s="137"/>
      <c r="X655" s="136"/>
      <c r="Y655" s="2"/>
      <c r="Z655" s="2"/>
    </row>
    <row r="656" spans="1:26" ht="15.75" customHeight="1" thickTop="1" thickBot="1" x14ac:dyDescent="0.35">
      <c r="A656" s="130" t="s">
        <v>654</v>
      </c>
      <c r="B656" s="130">
        <v>655</v>
      </c>
      <c r="C656" s="133" t="s">
        <v>1123</v>
      </c>
      <c r="D656" s="133"/>
      <c r="E656" s="133">
        <v>21.3</v>
      </c>
      <c r="F656" s="134">
        <v>1.43</v>
      </c>
      <c r="G656" s="135">
        <v>6600</v>
      </c>
      <c r="H656" s="133">
        <v>140</v>
      </c>
      <c r="I656" s="135">
        <v>4294</v>
      </c>
      <c r="J656" s="133"/>
      <c r="K656" s="133">
        <v>0.18</v>
      </c>
      <c r="L656" s="133">
        <v>0.06</v>
      </c>
      <c r="M656" s="133">
        <v>0.05</v>
      </c>
      <c r="N656" s="133">
        <v>0</v>
      </c>
      <c r="O656" s="133">
        <v>-0.99</v>
      </c>
      <c r="P656" s="133">
        <v>-0.83</v>
      </c>
      <c r="Q656" s="133">
        <v>-47.11</v>
      </c>
      <c r="R656" s="133">
        <v>0.23</v>
      </c>
      <c r="S656" s="133">
        <v>43.63</v>
      </c>
      <c r="T656" s="133"/>
      <c r="U656" s="133"/>
      <c r="V656" s="133"/>
      <c r="W656" s="134"/>
      <c r="X656" s="133"/>
      <c r="Y656" s="2"/>
      <c r="Z656" s="2"/>
    </row>
    <row r="657" spans="1:26" ht="15.75" customHeight="1" thickTop="1" thickBot="1" x14ac:dyDescent="0.35">
      <c r="A657" s="131" t="s">
        <v>655</v>
      </c>
      <c r="B657" s="131">
        <v>656</v>
      </c>
      <c r="C657" s="136" t="s">
        <v>1122</v>
      </c>
      <c r="D657" s="136"/>
      <c r="E657" s="136">
        <v>0.11</v>
      </c>
      <c r="F657" s="136">
        <v>0</v>
      </c>
      <c r="G657" s="138">
        <v>4455900</v>
      </c>
      <c r="H657" s="136">
        <v>493</v>
      </c>
      <c r="I657" s="138">
        <v>1055</v>
      </c>
      <c r="J657" s="136"/>
      <c r="K657" s="136">
        <v>1.5</v>
      </c>
      <c r="L657" s="136">
        <v>3.57</v>
      </c>
      <c r="M657" s="136"/>
      <c r="N657" s="136">
        <v>0</v>
      </c>
      <c r="O657" s="136">
        <v>-6.63</v>
      </c>
      <c r="P657" s="136">
        <v>-33.82</v>
      </c>
      <c r="Q657" s="136">
        <v>-3.92</v>
      </c>
      <c r="R657" s="136"/>
      <c r="S657" s="136">
        <v>69.67</v>
      </c>
      <c r="T657" s="136"/>
      <c r="U657" s="136"/>
      <c r="V657" s="136"/>
      <c r="W657" s="137"/>
      <c r="X657" s="136"/>
      <c r="Y657" s="2"/>
      <c r="Z657" s="2"/>
    </row>
    <row r="658" spans="1:26" ht="15.75" customHeight="1" thickTop="1" thickBot="1" x14ac:dyDescent="0.35">
      <c r="A658" s="130" t="s">
        <v>656</v>
      </c>
      <c r="B658" s="130">
        <v>657</v>
      </c>
      <c r="C658" s="133" t="s">
        <v>1122</v>
      </c>
      <c r="D658" s="133"/>
      <c r="E658" s="133">
        <v>0.36</v>
      </c>
      <c r="F658" s="133">
        <v>0</v>
      </c>
      <c r="G658" s="135">
        <v>7153500</v>
      </c>
      <c r="H658" s="135">
        <v>2574</v>
      </c>
      <c r="I658" s="135">
        <v>3468</v>
      </c>
      <c r="J658" s="133">
        <v>56.86</v>
      </c>
      <c r="K658" s="133">
        <v>2.12</v>
      </c>
      <c r="L658" s="133">
        <v>0.56000000000000005</v>
      </c>
      <c r="M658" s="133"/>
      <c r="N658" s="133">
        <v>0.01</v>
      </c>
      <c r="O658" s="133">
        <v>3.37</v>
      </c>
      <c r="P658" s="133">
        <v>4.51</v>
      </c>
      <c r="Q658" s="133">
        <v>2.71</v>
      </c>
      <c r="R658" s="133"/>
      <c r="S658" s="133">
        <v>65.819999999999993</v>
      </c>
      <c r="T658" s="133"/>
      <c r="U658" s="133"/>
      <c r="V658" s="133"/>
      <c r="W658" s="134"/>
      <c r="X658" s="133"/>
      <c r="Y658" s="2"/>
      <c r="Z658" s="2"/>
    </row>
    <row r="659" spans="1:26" ht="15.75" customHeight="1" thickTop="1" thickBot="1" x14ac:dyDescent="0.35">
      <c r="A659" s="131" t="s">
        <v>657</v>
      </c>
      <c r="B659" s="131">
        <v>658</v>
      </c>
      <c r="C659" s="136" t="s">
        <v>1122</v>
      </c>
      <c r="D659" s="136"/>
      <c r="E659" s="136">
        <v>1.65</v>
      </c>
      <c r="F659" s="137">
        <v>1.85</v>
      </c>
      <c r="G659" s="138">
        <v>2800</v>
      </c>
      <c r="H659" s="136">
        <v>5</v>
      </c>
      <c r="I659" s="136">
        <v>508</v>
      </c>
      <c r="J659" s="136">
        <v>13.92</v>
      </c>
      <c r="K659" s="136">
        <v>0.51</v>
      </c>
      <c r="L659" s="136">
        <v>2.38</v>
      </c>
      <c r="M659" s="136">
        <v>0.12</v>
      </c>
      <c r="N659" s="136">
        <v>0.12</v>
      </c>
      <c r="O659" s="136">
        <v>4.7300000000000004</v>
      </c>
      <c r="P659" s="136">
        <v>3.67</v>
      </c>
      <c r="Q659" s="136">
        <v>-8.7799999999999994</v>
      </c>
      <c r="R659" s="136">
        <v>7.41</v>
      </c>
      <c r="S659" s="136">
        <v>67.09</v>
      </c>
      <c r="T659" s="136"/>
      <c r="U659" s="136"/>
      <c r="V659" s="136"/>
      <c r="W659" s="137"/>
      <c r="X659" s="136"/>
      <c r="Y659" s="2"/>
      <c r="Z659" s="2"/>
    </row>
    <row r="660" spans="1:26" ht="15.75" customHeight="1" thickTop="1" thickBot="1" x14ac:dyDescent="0.35">
      <c r="A660" s="130" t="s">
        <v>658</v>
      </c>
      <c r="B660" s="130">
        <v>659</v>
      </c>
      <c r="C660" s="133" t="s">
        <v>1122</v>
      </c>
      <c r="D660" s="133"/>
      <c r="E660" s="133">
        <v>3.5</v>
      </c>
      <c r="F660" s="133">
        <v>0</v>
      </c>
      <c r="G660" s="135">
        <v>12600</v>
      </c>
      <c r="H660" s="133">
        <v>44</v>
      </c>
      <c r="I660" s="135">
        <v>2068</v>
      </c>
      <c r="J660" s="133">
        <v>21.75</v>
      </c>
      <c r="K660" s="133">
        <v>0.64</v>
      </c>
      <c r="L660" s="133">
        <v>0.1</v>
      </c>
      <c r="M660" s="133">
        <v>0.12</v>
      </c>
      <c r="N660" s="133">
        <v>0.16</v>
      </c>
      <c r="O660" s="133">
        <v>2.79</v>
      </c>
      <c r="P660" s="133">
        <v>2.96</v>
      </c>
      <c r="Q660" s="133">
        <v>-14.24</v>
      </c>
      <c r="R660" s="133">
        <v>3.43</v>
      </c>
      <c r="S660" s="133">
        <v>26.37</v>
      </c>
      <c r="T660" s="133"/>
      <c r="U660" s="133"/>
      <c r="V660" s="133"/>
      <c r="W660" s="134"/>
      <c r="X660" s="133"/>
      <c r="Y660" s="2"/>
      <c r="Z660" s="2"/>
    </row>
    <row r="661" spans="1:26" ht="15.75" customHeight="1" thickTop="1" thickBot="1" x14ac:dyDescent="0.35">
      <c r="A661" s="131" t="s">
        <v>659</v>
      </c>
      <c r="B661" s="131">
        <v>660</v>
      </c>
      <c r="C661" s="136" t="s">
        <v>1122</v>
      </c>
      <c r="D661" s="136"/>
      <c r="E661" s="136">
        <v>1.72</v>
      </c>
      <c r="F661" s="139">
        <v>-3.37</v>
      </c>
      <c r="G661" s="138">
        <v>6788400</v>
      </c>
      <c r="H661" s="138">
        <v>11760</v>
      </c>
      <c r="I661" s="138">
        <v>1172</v>
      </c>
      <c r="J661" s="136"/>
      <c r="K661" s="136">
        <v>0.59</v>
      </c>
      <c r="L661" s="136">
        <v>2.79</v>
      </c>
      <c r="M661" s="136"/>
      <c r="N661" s="136">
        <v>0</v>
      </c>
      <c r="O661" s="136">
        <v>-2.38</v>
      </c>
      <c r="P661" s="136">
        <v>-12.43</v>
      </c>
      <c r="Q661" s="136">
        <v>0.63</v>
      </c>
      <c r="R661" s="136"/>
      <c r="S661" s="136">
        <v>59.67</v>
      </c>
      <c r="T661" s="136"/>
      <c r="U661" s="136"/>
      <c r="V661" s="136"/>
      <c r="W661" s="137"/>
      <c r="X661" s="136"/>
      <c r="Y661" s="2"/>
      <c r="Z661" s="2"/>
    </row>
    <row r="662" spans="1:26" ht="15.75" customHeight="1" thickTop="1" thickBot="1" x14ac:dyDescent="0.35">
      <c r="A662" s="130" t="b">
        <v>1</v>
      </c>
      <c r="B662" s="130">
        <v>661</v>
      </c>
      <c r="C662" s="133" t="s">
        <v>1122</v>
      </c>
      <c r="D662" s="133"/>
      <c r="E662" s="133">
        <v>2.96</v>
      </c>
      <c r="F662" s="140">
        <v>-1.33</v>
      </c>
      <c r="G662" s="135">
        <v>36588600</v>
      </c>
      <c r="H662" s="135">
        <v>108262</v>
      </c>
      <c r="I662" s="135">
        <v>98770</v>
      </c>
      <c r="J662" s="133">
        <v>23.68</v>
      </c>
      <c r="K662" s="133">
        <v>1.1599999999999999</v>
      </c>
      <c r="L662" s="133">
        <v>6.15</v>
      </c>
      <c r="M662" s="133">
        <v>0.09</v>
      </c>
      <c r="N662" s="133">
        <v>0.13</v>
      </c>
      <c r="O662" s="133">
        <v>3.74</v>
      </c>
      <c r="P662" s="133">
        <v>4</v>
      </c>
      <c r="Q662" s="133">
        <v>1.49</v>
      </c>
      <c r="R662" s="133">
        <v>3.04</v>
      </c>
      <c r="S662" s="133">
        <v>31.86</v>
      </c>
      <c r="T662" s="133"/>
      <c r="U662" s="133"/>
      <c r="V662" s="133"/>
      <c r="W662" s="134"/>
      <c r="X662" s="133"/>
      <c r="Y662" s="2"/>
      <c r="Z662" s="2"/>
    </row>
    <row r="663" spans="1:26" ht="15.75" customHeight="1" thickTop="1" thickBot="1" x14ac:dyDescent="0.35">
      <c r="A663" s="131" t="s">
        <v>660</v>
      </c>
      <c r="B663" s="131">
        <v>662</v>
      </c>
      <c r="C663" s="136" t="s">
        <v>1122</v>
      </c>
      <c r="D663" s="136"/>
      <c r="E663" s="136">
        <v>8.9</v>
      </c>
      <c r="F663" s="136">
        <v>0</v>
      </c>
      <c r="G663" s="136">
        <v>0</v>
      </c>
      <c r="H663" s="136">
        <v>0</v>
      </c>
      <c r="I663" s="138">
        <v>2312</v>
      </c>
      <c r="J663" s="136">
        <v>19.03</v>
      </c>
      <c r="K663" s="136">
        <v>1.48</v>
      </c>
      <c r="L663" s="136">
        <v>0.21</v>
      </c>
      <c r="M663" s="136"/>
      <c r="N663" s="136">
        <v>0.47</v>
      </c>
      <c r="O663" s="136">
        <v>6.15</v>
      </c>
      <c r="P663" s="136">
        <v>7.68</v>
      </c>
      <c r="Q663" s="136">
        <v>5.01</v>
      </c>
      <c r="R663" s="136">
        <v>11.36</v>
      </c>
      <c r="S663" s="136">
        <v>19.21</v>
      </c>
      <c r="T663" s="136"/>
      <c r="U663" s="136">
        <v>302</v>
      </c>
      <c r="V663" s="136">
        <v>300</v>
      </c>
      <c r="W663" s="144">
        <v>1.42</v>
      </c>
      <c r="X663" s="136"/>
      <c r="Y663" s="2"/>
      <c r="Z663" s="2"/>
    </row>
    <row r="664" spans="1:26" ht="15.75" customHeight="1" thickTop="1" thickBot="1" x14ac:dyDescent="0.35">
      <c r="A664" s="130" t="s">
        <v>661</v>
      </c>
      <c r="B664" s="130">
        <v>663</v>
      </c>
      <c r="C664" s="133" t="s">
        <v>1122</v>
      </c>
      <c r="D664" s="133"/>
      <c r="E664" s="133">
        <v>2.58</v>
      </c>
      <c r="F664" s="140">
        <v>-3.01</v>
      </c>
      <c r="G664" s="135">
        <v>3372400</v>
      </c>
      <c r="H664" s="135">
        <v>8835</v>
      </c>
      <c r="I664" s="135">
        <v>5464</v>
      </c>
      <c r="J664" s="133">
        <v>8.17</v>
      </c>
      <c r="K664" s="133">
        <v>0.95</v>
      </c>
      <c r="L664" s="133">
        <v>2.04</v>
      </c>
      <c r="M664" s="133"/>
      <c r="N664" s="133">
        <v>0.32</v>
      </c>
      <c r="O664" s="133">
        <v>5.3</v>
      </c>
      <c r="P664" s="133">
        <v>12.56</v>
      </c>
      <c r="Q664" s="133">
        <v>21.91</v>
      </c>
      <c r="R664" s="133">
        <v>4.6500000000000004</v>
      </c>
      <c r="S664" s="133">
        <v>38.94</v>
      </c>
      <c r="T664" s="133"/>
      <c r="U664" s="133"/>
      <c r="V664" s="133"/>
      <c r="W664" s="134"/>
      <c r="X664" s="133"/>
      <c r="Y664" s="2"/>
      <c r="Z664" s="2"/>
    </row>
    <row r="665" spans="1:26" ht="15.75" customHeight="1" thickTop="1" thickBot="1" x14ac:dyDescent="0.35">
      <c r="A665" s="131" t="s">
        <v>662</v>
      </c>
      <c r="B665" s="131">
        <v>664</v>
      </c>
      <c r="C665" s="136" t="s">
        <v>1122</v>
      </c>
      <c r="D665" s="136" t="s">
        <v>4</v>
      </c>
      <c r="E665" s="136">
        <v>0.01</v>
      </c>
      <c r="F665" s="136">
        <v>0</v>
      </c>
      <c r="G665" s="136">
        <v>0</v>
      </c>
      <c r="H665" s="136">
        <v>0</v>
      </c>
      <c r="I665" s="136">
        <v>68</v>
      </c>
      <c r="J665" s="136"/>
      <c r="K665" s="136"/>
      <c r="L665" s="136">
        <v>-1.34</v>
      </c>
      <c r="M665" s="136"/>
      <c r="N665" s="136">
        <v>0</v>
      </c>
      <c r="O665" s="136">
        <v>-54.84</v>
      </c>
      <c r="P665" s="136"/>
      <c r="Q665" s="136">
        <v>-169.27</v>
      </c>
      <c r="R665" s="136"/>
      <c r="S665" s="136">
        <v>93.33</v>
      </c>
      <c r="T665" s="136"/>
      <c r="U665" s="136"/>
      <c r="V665" s="136"/>
      <c r="W665" s="137"/>
      <c r="X665" s="136"/>
      <c r="Y665" s="2"/>
      <c r="Z665" s="2"/>
    </row>
    <row r="666" spans="1:26" ht="15.75" customHeight="1" thickTop="1" thickBot="1" x14ac:dyDescent="0.35">
      <c r="A666" s="130" t="s">
        <v>663</v>
      </c>
      <c r="B666" s="130">
        <v>665</v>
      </c>
      <c r="C666" s="133" t="s">
        <v>1122</v>
      </c>
      <c r="D666" s="133" t="s">
        <v>15</v>
      </c>
      <c r="E666" s="133">
        <v>0.28000000000000003</v>
      </c>
      <c r="F666" s="133">
        <v>0</v>
      </c>
      <c r="G666" s="135">
        <v>120900</v>
      </c>
      <c r="H666" s="133">
        <v>33</v>
      </c>
      <c r="I666" s="133">
        <v>533</v>
      </c>
      <c r="J666" s="133"/>
      <c r="K666" s="133">
        <v>1.17</v>
      </c>
      <c r="L666" s="133">
        <v>2.29</v>
      </c>
      <c r="M666" s="133"/>
      <c r="N666" s="133">
        <v>0</v>
      </c>
      <c r="O666" s="133">
        <v>-13.84</v>
      </c>
      <c r="P666" s="133">
        <v>-62.49</v>
      </c>
      <c r="Q666" s="133">
        <v>-50.98</v>
      </c>
      <c r="R666" s="133"/>
      <c r="S666" s="133">
        <v>32.65</v>
      </c>
      <c r="T666" s="133"/>
      <c r="U666" s="133"/>
      <c r="V666" s="133"/>
      <c r="W666" s="134"/>
      <c r="X666" s="133"/>
      <c r="Y666" s="2"/>
      <c r="Z666" s="2"/>
    </row>
    <row r="667" spans="1:26" ht="15.75" customHeight="1" thickTop="1" thickBot="1" x14ac:dyDescent="0.35">
      <c r="A667" s="131" t="s">
        <v>664</v>
      </c>
      <c r="B667" s="131">
        <v>666</v>
      </c>
      <c r="C667" s="136" t="s">
        <v>1122</v>
      </c>
      <c r="D667" s="136"/>
      <c r="E667" s="136">
        <v>3.96</v>
      </c>
      <c r="F667" s="139">
        <v>-1</v>
      </c>
      <c r="G667" s="138">
        <v>2209100</v>
      </c>
      <c r="H667" s="138">
        <v>8765</v>
      </c>
      <c r="I667" s="138">
        <v>2177</v>
      </c>
      <c r="J667" s="136">
        <v>14.15</v>
      </c>
      <c r="K667" s="136">
        <v>1.6</v>
      </c>
      <c r="L667" s="136">
        <v>0.31</v>
      </c>
      <c r="M667" s="136">
        <v>0.09</v>
      </c>
      <c r="N667" s="136">
        <v>0.26</v>
      </c>
      <c r="O667" s="136">
        <v>11.99</v>
      </c>
      <c r="P667" s="136">
        <v>11.53</v>
      </c>
      <c r="Q667" s="136">
        <v>7.3</v>
      </c>
      <c r="R667" s="136">
        <v>3.55</v>
      </c>
      <c r="S667" s="136">
        <v>37.29</v>
      </c>
      <c r="T667" s="136"/>
      <c r="U667" s="136"/>
      <c r="V667" s="136"/>
      <c r="W667" s="137"/>
      <c r="X667" s="136"/>
      <c r="Y667" s="2"/>
      <c r="Z667" s="2"/>
    </row>
    <row r="668" spans="1:26" ht="15.75" customHeight="1" thickTop="1" thickBot="1" x14ac:dyDescent="0.35">
      <c r="A668" s="130" t="s">
        <v>665</v>
      </c>
      <c r="B668" s="130">
        <v>667</v>
      </c>
      <c r="C668" s="133" t="s">
        <v>1122</v>
      </c>
      <c r="D668" s="133"/>
      <c r="E668" s="133">
        <v>6.8</v>
      </c>
      <c r="F668" s="140">
        <v>-2.16</v>
      </c>
      <c r="G668" s="135">
        <v>3200</v>
      </c>
      <c r="H668" s="133">
        <v>22</v>
      </c>
      <c r="I668" s="135">
        <v>2607</v>
      </c>
      <c r="J668" s="133">
        <v>16.39</v>
      </c>
      <c r="K668" s="133">
        <v>0.8</v>
      </c>
      <c r="L668" s="133">
        <v>0.39</v>
      </c>
      <c r="M668" s="133">
        <v>0.1</v>
      </c>
      <c r="N668" s="133">
        <v>0.41</v>
      </c>
      <c r="O668" s="133">
        <v>4.96</v>
      </c>
      <c r="P668" s="133">
        <v>4.9400000000000004</v>
      </c>
      <c r="Q668" s="133">
        <v>6.1</v>
      </c>
      <c r="R668" s="133">
        <v>2.88</v>
      </c>
      <c r="S668" s="133">
        <v>25.88</v>
      </c>
      <c r="T668" s="133"/>
      <c r="U668" s="133"/>
      <c r="V668" s="133"/>
      <c r="W668" s="134"/>
      <c r="X668" s="133"/>
      <c r="Y668" s="2"/>
      <c r="Z668" s="2"/>
    </row>
    <row r="669" spans="1:26" ht="15.75" customHeight="1" thickTop="1" thickBot="1" x14ac:dyDescent="0.35">
      <c r="A669" s="131" t="s">
        <v>666</v>
      </c>
      <c r="B669" s="131">
        <v>668</v>
      </c>
      <c r="C669" s="136" t="s">
        <v>1123</v>
      </c>
      <c r="D669" s="136"/>
      <c r="E669" s="136">
        <v>0.37</v>
      </c>
      <c r="F669" s="136">
        <v>0</v>
      </c>
      <c r="G669" s="138">
        <v>454300</v>
      </c>
      <c r="H669" s="136">
        <v>168</v>
      </c>
      <c r="I669" s="138">
        <v>3116</v>
      </c>
      <c r="J669" s="136">
        <v>44.58</v>
      </c>
      <c r="K669" s="136">
        <v>0.34</v>
      </c>
      <c r="L669" s="136">
        <v>0.31</v>
      </c>
      <c r="M669" s="136"/>
      <c r="N669" s="136">
        <v>0.01</v>
      </c>
      <c r="O669" s="136">
        <v>1.55</v>
      </c>
      <c r="P669" s="136">
        <v>0.76</v>
      </c>
      <c r="Q669" s="136">
        <v>1.18</v>
      </c>
      <c r="R669" s="136"/>
      <c r="S669" s="136">
        <v>32.090000000000003</v>
      </c>
      <c r="T669" s="136"/>
      <c r="U669" s="136"/>
      <c r="V669" s="136"/>
      <c r="W669" s="137"/>
      <c r="X669" s="136"/>
      <c r="Y669" s="2"/>
      <c r="Z669" s="2"/>
    </row>
    <row r="670" spans="1:26" ht="15.75" customHeight="1" thickTop="1" thickBot="1" x14ac:dyDescent="0.35">
      <c r="A670" s="130" t="s">
        <v>667</v>
      </c>
      <c r="B670" s="130">
        <v>669</v>
      </c>
      <c r="C670" s="133" t="s">
        <v>1122</v>
      </c>
      <c r="D670" s="133"/>
      <c r="E670" s="133">
        <v>3</v>
      </c>
      <c r="F670" s="140">
        <v>-1.96</v>
      </c>
      <c r="G670" s="135">
        <v>2647700</v>
      </c>
      <c r="H670" s="135">
        <v>7963</v>
      </c>
      <c r="I670" s="135">
        <v>5467</v>
      </c>
      <c r="J670" s="133">
        <v>41.63</v>
      </c>
      <c r="K670" s="133">
        <v>0.3</v>
      </c>
      <c r="L670" s="133">
        <v>0.62</v>
      </c>
      <c r="M670" s="133">
        <v>0.06</v>
      </c>
      <c r="N670" s="133">
        <v>7.0000000000000007E-2</v>
      </c>
      <c r="O670" s="133">
        <v>0.73</v>
      </c>
      <c r="P670" s="133">
        <v>0.72</v>
      </c>
      <c r="Q670" s="133">
        <v>-10.87</v>
      </c>
      <c r="R670" s="133">
        <v>2</v>
      </c>
      <c r="S670" s="133">
        <v>67.48</v>
      </c>
      <c r="T670" s="133"/>
      <c r="U670" s="133"/>
      <c r="V670" s="133"/>
      <c r="W670" s="134"/>
      <c r="X670" s="133"/>
      <c r="Y670" s="2"/>
      <c r="Z670" s="2"/>
    </row>
    <row r="671" spans="1:26" ht="15.75" customHeight="1" thickTop="1" thickBot="1" x14ac:dyDescent="0.35">
      <c r="A671" s="131" t="s">
        <v>668</v>
      </c>
      <c r="B671" s="131">
        <v>670</v>
      </c>
      <c r="C671" s="136" t="s">
        <v>1122</v>
      </c>
      <c r="D671" s="136"/>
      <c r="E671" s="136">
        <v>3.92</v>
      </c>
      <c r="F671" s="139">
        <v>-4.3899999999999997</v>
      </c>
      <c r="G671" s="138">
        <v>2739600</v>
      </c>
      <c r="H671" s="138">
        <v>10709</v>
      </c>
      <c r="I671" s="138">
        <v>2415</v>
      </c>
      <c r="J671" s="136"/>
      <c r="K671" s="136">
        <v>0.92</v>
      </c>
      <c r="L671" s="136">
        <v>4.4800000000000004</v>
      </c>
      <c r="M671" s="136"/>
      <c r="N671" s="136">
        <v>0</v>
      </c>
      <c r="O671" s="136">
        <v>-2.41</v>
      </c>
      <c r="P671" s="136">
        <v>-24.29</v>
      </c>
      <c r="Q671" s="136">
        <v>3.89</v>
      </c>
      <c r="R671" s="136">
        <v>4.59</v>
      </c>
      <c r="S671" s="136">
        <v>63</v>
      </c>
      <c r="T671" s="136"/>
      <c r="U671" s="136"/>
      <c r="V671" s="136"/>
      <c r="W671" s="137"/>
      <c r="X671" s="136"/>
      <c r="Y671" s="2"/>
      <c r="Z671" s="2"/>
    </row>
    <row r="672" spans="1:26" ht="15.75" customHeight="1" thickTop="1" thickBot="1" x14ac:dyDescent="0.35">
      <c r="A672" s="130" t="s">
        <v>669</v>
      </c>
      <c r="B672" s="130">
        <v>671</v>
      </c>
      <c r="C672" s="133" t="s">
        <v>1122</v>
      </c>
      <c r="D672" s="133"/>
      <c r="E672" s="133">
        <v>18.399999999999999</v>
      </c>
      <c r="F672" s="133">
        <v>0</v>
      </c>
      <c r="G672" s="133">
        <v>0</v>
      </c>
      <c r="H672" s="133">
        <v>0</v>
      </c>
      <c r="I672" s="133">
        <v>920</v>
      </c>
      <c r="J672" s="133"/>
      <c r="K672" s="133">
        <v>0.38</v>
      </c>
      <c r="L672" s="133">
        <v>0.81</v>
      </c>
      <c r="M672" s="133"/>
      <c r="N672" s="133">
        <v>0</v>
      </c>
      <c r="O672" s="133">
        <v>-4.21</v>
      </c>
      <c r="P672" s="133">
        <v>-8.58</v>
      </c>
      <c r="Q672" s="133">
        <v>-3.4</v>
      </c>
      <c r="R672" s="133"/>
      <c r="S672" s="133">
        <v>33.65</v>
      </c>
      <c r="T672" s="133"/>
      <c r="U672" s="133"/>
      <c r="V672" s="133"/>
      <c r="W672" s="134"/>
      <c r="X672" s="133"/>
      <c r="Y672" s="2"/>
      <c r="Z672" s="2"/>
    </row>
    <row r="673" spans="1:26" ht="15.75" customHeight="1" thickTop="1" thickBot="1" x14ac:dyDescent="0.35">
      <c r="A673" s="131" t="s">
        <v>670</v>
      </c>
      <c r="B673" s="131">
        <v>672</v>
      </c>
      <c r="C673" s="136" t="s">
        <v>1123</v>
      </c>
      <c r="D673" s="136"/>
      <c r="E673" s="136">
        <v>54</v>
      </c>
      <c r="F673" s="136">
        <v>0</v>
      </c>
      <c r="G673" s="136">
        <v>0</v>
      </c>
      <c r="H673" s="136">
        <v>0</v>
      </c>
      <c r="I673" s="138">
        <v>3123</v>
      </c>
      <c r="J673" s="136"/>
      <c r="K673" s="136">
        <v>0.42</v>
      </c>
      <c r="L673" s="136">
        <v>0.31</v>
      </c>
      <c r="M673" s="136">
        <v>1.7</v>
      </c>
      <c r="N673" s="136">
        <v>3.96</v>
      </c>
      <c r="O673" s="136">
        <v>-0.38</v>
      </c>
      <c r="P673" s="136">
        <v>-0.51</v>
      </c>
      <c r="Q673" s="136">
        <v>-17.18</v>
      </c>
      <c r="R673" s="136">
        <v>6.3</v>
      </c>
      <c r="S673" s="136">
        <v>30.64</v>
      </c>
      <c r="T673" s="136"/>
      <c r="U673" s="136"/>
      <c r="V673" s="136"/>
      <c r="W673" s="137"/>
      <c r="X673" s="136"/>
      <c r="Y673" s="2"/>
      <c r="Z673" s="2"/>
    </row>
    <row r="674" spans="1:26" ht="15.75" customHeight="1" thickTop="1" thickBot="1" x14ac:dyDescent="0.35">
      <c r="A674" s="130" t="s">
        <v>671</v>
      </c>
      <c r="B674" s="130">
        <v>673</v>
      </c>
      <c r="C674" s="133" t="s">
        <v>1122</v>
      </c>
      <c r="D674" s="133"/>
      <c r="E674" s="133">
        <v>12.2</v>
      </c>
      <c r="F674" s="140">
        <v>-1.61</v>
      </c>
      <c r="G674" s="135">
        <v>4760300</v>
      </c>
      <c r="H674" s="135">
        <v>58220</v>
      </c>
      <c r="I674" s="135">
        <v>48678</v>
      </c>
      <c r="J674" s="133">
        <v>16.399999999999999</v>
      </c>
      <c r="K674" s="133">
        <v>3.73</v>
      </c>
      <c r="L674" s="133">
        <v>0.72</v>
      </c>
      <c r="M674" s="133">
        <v>0.3</v>
      </c>
      <c r="N674" s="133">
        <v>0.75</v>
      </c>
      <c r="O674" s="133">
        <v>17.96</v>
      </c>
      <c r="P674" s="133">
        <v>23.26</v>
      </c>
      <c r="Q674" s="133">
        <v>43.02</v>
      </c>
      <c r="R674" s="133">
        <v>4.92</v>
      </c>
      <c r="S674" s="133">
        <v>36.11</v>
      </c>
      <c r="T674" s="133"/>
      <c r="U674" s="133"/>
      <c r="V674" s="133"/>
      <c r="W674" s="134"/>
      <c r="X674" s="133"/>
      <c r="Y674" s="2"/>
      <c r="Z674" s="2"/>
    </row>
    <row r="675" spans="1:26" ht="15.75" customHeight="1" thickTop="1" thickBot="1" x14ac:dyDescent="0.35">
      <c r="A675" s="131" t="s">
        <v>672</v>
      </c>
      <c r="B675" s="131">
        <v>674</v>
      </c>
      <c r="C675" s="136" t="s">
        <v>1122</v>
      </c>
      <c r="D675" s="136"/>
      <c r="E675" s="136">
        <v>15.2</v>
      </c>
      <c r="F675" s="139">
        <v>-3.18</v>
      </c>
      <c r="G675" s="138">
        <v>38590200</v>
      </c>
      <c r="H675" s="138">
        <v>591174</v>
      </c>
      <c r="I675" s="138">
        <v>72532</v>
      </c>
      <c r="J675" s="136">
        <v>13.7</v>
      </c>
      <c r="K675" s="136">
        <v>1.43</v>
      </c>
      <c r="L675" s="136">
        <v>1.72</v>
      </c>
      <c r="M675" s="136">
        <v>0.32</v>
      </c>
      <c r="N675" s="136">
        <v>1.1100000000000001</v>
      </c>
      <c r="O675" s="136">
        <v>5.79</v>
      </c>
      <c r="P675" s="136">
        <v>11.17</v>
      </c>
      <c r="Q675" s="136">
        <v>4.21</v>
      </c>
      <c r="R675" s="136">
        <v>3.17</v>
      </c>
      <c r="S675" s="136">
        <v>64.989999999999995</v>
      </c>
      <c r="T675" s="136"/>
      <c r="U675" s="136"/>
      <c r="V675" s="136"/>
      <c r="W675" s="137"/>
      <c r="X675" s="136"/>
      <c r="Y675" s="2"/>
      <c r="Z675" s="2"/>
    </row>
    <row r="676" spans="1:26" ht="15.75" customHeight="1" thickTop="1" thickBot="1" x14ac:dyDescent="0.35">
      <c r="A676" s="130" t="s">
        <v>673</v>
      </c>
      <c r="B676" s="130">
        <v>675</v>
      </c>
      <c r="C676" s="133" t="s">
        <v>1122</v>
      </c>
      <c r="D676" s="133"/>
      <c r="E676" s="133">
        <v>1</v>
      </c>
      <c r="F676" s="140">
        <v>-1.96</v>
      </c>
      <c r="G676" s="135">
        <v>1267200</v>
      </c>
      <c r="H676" s="135">
        <v>1274</v>
      </c>
      <c r="I676" s="133">
        <v>765</v>
      </c>
      <c r="J676" s="133">
        <v>18.649999999999999</v>
      </c>
      <c r="K676" s="133">
        <v>1.07</v>
      </c>
      <c r="L676" s="133">
        <v>1.19</v>
      </c>
      <c r="M676" s="133"/>
      <c r="N676" s="133">
        <v>0.05</v>
      </c>
      <c r="O676" s="133">
        <v>5.48</v>
      </c>
      <c r="P676" s="133">
        <v>6.1</v>
      </c>
      <c r="Q676" s="133">
        <v>1.38</v>
      </c>
      <c r="R676" s="133"/>
      <c r="S676" s="133">
        <v>59.41</v>
      </c>
      <c r="T676" s="133"/>
      <c r="U676" s="133"/>
      <c r="V676" s="133"/>
      <c r="W676" s="134"/>
      <c r="X676" s="133"/>
      <c r="Y676" s="2"/>
      <c r="Z676" s="2"/>
    </row>
    <row r="677" spans="1:26" ht="15.75" customHeight="1" thickTop="1" thickBot="1" x14ac:dyDescent="0.35">
      <c r="A677" s="131" t="s">
        <v>674</v>
      </c>
      <c r="B677" s="131">
        <v>676</v>
      </c>
      <c r="C677" s="136" t="s">
        <v>1123</v>
      </c>
      <c r="D677" s="136"/>
      <c r="E677" s="136">
        <v>3.36</v>
      </c>
      <c r="F677" s="139">
        <v>-0.59</v>
      </c>
      <c r="G677" s="138">
        <v>2400</v>
      </c>
      <c r="H677" s="136">
        <v>8</v>
      </c>
      <c r="I677" s="138">
        <v>1018</v>
      </c>
      <c r="J677" s="136">
        <v>63.46</v>
      </c>
      <c r="K677" s="136">
        <v>0.77</v>
      </c>
      <c r="L677" s="136">
        <v>3.89</v>
      </c>
      <c r="M677" s="136">
        <v>0.2</v>
      </c>
      <c r="N677" s="136">
        <v>0.05</v>
      </c>
      <c r="O677" s="136">
        <v>0.23</v>
      </c>
      <c r="P677" s="136">
        <v>1.23</v>
      </c>
      <c r="Q677" s="136">
        <v>0.21</v>
      </c>
      <c r="R677" s="136">
        <v>5.95</v>
      </c>
      <c r="S677" s="136">
        <v>30.24</v>
      </c>
      <c r="T677" s="136"/>
      <c r="U677" s="136"/>
      <c r="V677" s="136"/>
      <c r="W677" s="137"/>
      <c r="X677" s="136"/>
      <c r="Y677" s="2"/>
      <c r="Z677" s="2"/>
    </row>
    <row r="678" spans="1:26" ht="15.75" customHeight="1" thickTop="1" thickBot="1" x14ac:dyDescent="0.35">
      <c r="A678" s="130" t="s">
        <v>675</v>
      </c>
      <c r="B678" s="130">
        <v>677</v>
      </c>
      <c r="C678" s="133" t="s">
        <v>1122</v>
      </c>
      <c r="D678" s="133"/>
      <c r="E678" s="133">
        <v>34.75</v>
      </c>
      <c r="F678" s="134">
        <v>0.72</v>
      </c>
      <c r="G678" s="135">
        <v>7360500</v>
      </c>
      <c r="H678" s="135">
        <v>260044</v>
      </c>
      <c r="I678" s="135">
        <v>28099</v>
      </c>
      <c r="J678" s="133">
        <v>17.11</v>
      </c>
      <c r="K678" s="133">
        <v>3.05</v>
      </c>
      <c r="L678" s="133">
        <v>0.21</v>
      </c>
      <c r="M678" s="133">
        <v>0.9</v>
      </c>
      <c r="N678" s="133">
        <v>1.99</v>
      </c>
      <c r="O678" s="133">
        <v>18.5</v>
      </c>
      <c r="P678" s="133">
        <v>18.38</v>
      </c>
      <c r="Q678" s="133">
        <v>6.75</v>
      </c>
      <c r="R678" s="133">
        <v>4.17</v>
      </c>
      <c r="S678" s="133">
        <v>61.94</v>
      </c>
      <c r="T678" s="133"/>
      <c r="U678" s="133"/>
      <c r="V678" s="133"/>
      <c r="W678" s="134"/>
      <c r="X678" s="133"/>
      <c r="Y678" s="2"/>
      <c r="Z678" s="2"/>
    </row>
    <row r="679" spans="1:26" ht="15.75" customHeight="1" thickTop="1" thickBot="1" x14ac:dyDescent="0.35">
      <c r="A679" s="131" t="s">
        <v>676</v>
      </c>
      <c r="B679" s="131">
        <v>678</v>
      </c>
      <c r="C679" s="136" t="s">
        <v>1122</v>
      </c>
      <c r="D679" s="136"/>
      <c r="E679" s="136">
        <v>0.66</v>
      </c>
      <c r="F679" s="136">
        <v>0</v>
      </c>
      <c r="G679" s="138">
        <v>30400</v>
      </c>
      <c r="H679" s="136">
        <v>20</v>
      </c>
      <c r="I679" s="136">
        <v>528</v>
      </c>
      <c r="J679" s="136"/>
      <c r="K679" s="136">
        <v>0.89</v>
      </c>
      <c r="L679" s="136">
        <v>0.14000000000000001</v>
      </c>
      <c r="M679" s="136"/>
      <c r="N679" s="136">
        <v>0</v>
      </c>
      <c r="O679" s="136">
        <v>0.41</v>
      </c>
      <c r="P679" s="136">
        <v>-1.1200000000000001</v>
      </c>
      <c r="Q679" s="136">
        <v>-4.8099999999999996</v>
      </c>
      <c r="R679" s="136"/>
      <c r="S679" s="136">
        <v>38.21</v>
      </c>
      <c r="T679" s="136"/>
      <c r="U679" s="136"/>
      <c r="V679" s="136"/>
      <c r="W679" s="137"/>
      <c r="X679" s="136"/>
      <c r="Y679" s="2"/>
      <c r="Z679" s="2"/>
    </row>
    <row r="680" spans="1:26" ht="15.75" customHeight="1" thickTop="1" thickBot="1" x14ac:dyDescent="0.35">
      <c r="A680" s="130" t="s">
        <v>677</v>
      </c>
      <c r="B680" s="130">
        <v>679</v>
      </c>
      <c r="C680" s="133" t="s">
        <v>1122</v>
      </c>
      <c r="D680" s="133"/>
      <c r="E680" s="133">
        <v>1.79</v>
      </c>
      <c r="F680" s="133">
        <v>0</v>
      </c>
      <c r="G680" s="135">
        <v>48900</v>
      </c>
      <c r="H680" s="133">
        <v>87</v>
      </c>
      <c r="I680" s="133">
        <v>483</v>
      </c>
      <c r="J680" s="133"/>
      <c r="K680" s="133">
        <v>0.32</v>
      </c>
      <c r="L680" s="133">
        <v>0.12</v>
      </c>
      <c r="M680" s="133">
        <v>7.0000000000000007E-2</v>
      </c>
      <c r="N680" s="133">
        <v>0</v>
      </c>
      <c r="O680" s="133">
        <v>-0.14000000000000001</v>
      </c>
      <c r="P680" s="133">
        <v>-0.52</v>
      </c>
      <c r="Q680" s="133">
        <v>-1.33</v>
      </c>
      <c r="R680" s="133">
        <v>11.98</v>
      </c>
      <c r="S680" s="133">
        <v>53.05</v>
      </c>
      <c r="T680" s="133"/>
      <c r="U680" s="133"/>
      <c r="V680" s="133"/>
      <c r="W680" s="134"/>
      <c r="X680" s="133"/>
      <c r="Y680" s="2"/>
      <c r="Z680" s="2"/>
    </row>
    <row r="681" spans="1:26" ht="15.75" customHeight="1" thickTop="1" thickBot="1" x14ac:dyDescent="0.35">
      <c r="A681" s="131" t="s">
        <v>678</v>
      </c>
      <c r="B681" s="131">
        <v>680</v>
      </c>
      <c r="C681" s="136" t="s">
        <v>1122</v>
      </c>
      <c r="D681" s="136"/>
      <c r="E681" s="136">
        <v>3.44</v>
      </c>
      <c r="F681" s="137">
        <v>1.18</v>
      </c>
      <c r="G681" s="138">
        <v>1992400</v>
      </c>
      <c r="H681" s="138">
        <v>6851</v>
      </c>
      <c r="I681" s="138">
        <v>3029</v>
      </c>
      <c r="J681" s="136">
        <v>35.01</v>
      </c>
      <c r="K681" s="136">
        <v>0.61</v>
      </c>
      <c r="L681" s="136">
        <v>0.55000000000000004</v>
      </c>
      <c r="M681" s="136">
        <v>0.13</v>
      </c>
      <c r="N681" s="136">
        <v>0.1</v>
      </c>
      <c r="O681" s="136">
        <v>2.25</v>
      </c>
      <c r="P681" s="136">
        <v>1.72</v>
      </c>
      <c r="Q681" s="136">
        <v>2.1</v>
      </c>
      <c r="R681" s="136">
        <v>3.9</v>
      </c>
      <c r="S681" s="136">
        <v>50.26</v>
      </c>
      <c r="T681" s="136"/>
      <c r="U681" s="136"/>
      <c r="V681" s="136"/>
      <c r="W681" s="137"/>
      <c r="X681" s="136"/>
      <c r="Y681" s="2"/>
      <c r="Z681" s="2"/>
    </row>
    <row r="682" spans="1:26" ht="15.75" customHeight="1" thickTop="1" thickBot="1" x14ac:dyDescent="0.35">
      <c r="A682" s="130" t="s">
        <v>679</v>
      </c>
      <c r="B682" s="130">
        <v>681</v>
      </c>
      <c r="C682" s="133" t="s">
        <v>1123</v>
      </c>
      <c r="D682" s="133"/>
      <c r="E682" s="133">
        <v>0.06</v>
      </c>
      <c r="F682" s="133">
        <v>0</v>
      </c>
      <c r="G682" s="135">
        <v>6839800</v>
      </c>
      <c r="H682" s="133">
        <v>409</v>
      </c>
      <c r="I682" s="133">
        <v>594</v>
      </c>
      <c r="J682" s="133">
        <v>682.04</v>
      </c>
      <c r="K682" s="133">
        <v>0.21</v>
      </c>
      <c r="L682" s="133">
        <v>0.87</v>
      </c>
      <c r="M682" s="133"/>
      <c r="N682" s="133">
        <v>0</v>
      </c>
      <c r="O682" s="133">
        <v>2.2799999999999998</v>
      </c>
      <c r="P682" s="133">
        <v>0.03</v>
      </c>
      <c r="Q682" s="133">
        <v>-0.63</v>
      </c>
      <c r="R682" s="133"/>
      <c r="S682" s="133">
        <v>83.23</v>
      </c>
      <c r="T682" s="133"/>
      <c r="U682" s="133"/>
      <c r="V682" s="133"/>
      <c r="W682" s="134"/>
      <c r="X682" s="133"/>
      <c r="Y682" s="2"/>
      <c r="Z682" s="2"/>
    </row>
    <row r="683" spans="1:26" ht="15.75" customHeight="1" thickTop="1" thickBot="1" x14ac:dyDescent="0.35">
      <c r="A683" s="131" t="s">
        <v>680</v>
      </c>
      <c r="B683" s="131">
        <v>682</v>
      </c>
      <c r="C683" s="136" t="s">
        <v>1123</v>
      </c>
      <c r="D683" s="136"/>
      <c r="E683" s="136">
        <v>1.9</v>
      </c>
      <c r="F683" s="136">
        <v>0</v>
      </c>
      <c r="G683" s="138">
        <v>2200</v>
      </c>
      <c r="H683" s="136">
        <v>4</v>
      </c>
      <c r="I683" s="138">
        <v>1134</v>
      </c>
      <c r="J683" s="136"/>
      <c r="K683" s="136">
        <v>0.28000000000000003</v>
      </c>
      <c r="L683" s="136">
        <v>0.48</v>
      </c>
      <c r="M683" s="136"/>
      <c r="N683" s="136">
        <v>0</v>
      </c>
      <c r="O683" s="136">
        <v>-15.08</v>
      </c>
      <c r="P683" s="136">
        <v>-24.17</v>
      </c>
      <c r="Q683" s="136">
        <v>-5.85</v>
      </c>
      <c r="R683" s="136"/>
      <c r="S683" s="136">
        <v>29.56</v>
      </c>
      <c r="T683" s="136"/>
      <c r="U683" s="136"/>
      <c r="V683" s="136"/>
      <c r="W683" s="137"/>
      <c r="X683" s="136"/>
      <c r="Y683" s="2"/>
      <c r="Z683" s="2"/>
    </row>
    <row r="684" spans="1:26" ht="15.75" customHeight="1" thickTop="1" thickBot="1" x14ac:dyDescent="0.35">
      <c r="A684" s="130" t="s">
        <v>681</v>
      </c>
      <c r="B684" s="130">
        <v>683</v>
      </c>
      <c r="C684" s="133" t="s">
        <v>1123</v>
      </c>
      <c r="D684" s="133"/>
      <c r="E684" s="133">
        <v>1.1100000000000001</v>
      </c>
      <c r="F684" s="140">
        <v>-1.77</v>
      </c>
      <c r="G684" s="135">
        <v>3985700</v>
      </c>
      <c r="H684" s="135">
        <v>4446</v>
      </c>
      <c r="I684" s="135">
        <v>6231</v>
      </c>
      <c r="J684" s="133"/>
      <c r="K684" s="133">
        <v>0.37</v>
      </c>
      <c r="L684" s="133">
        <v>1.28</v>
      </c>
      <c r="M684" s="133"/>
      <c r="N684" s="133">
        <v>0</v>
      </c>
      <c r="O684" s="133">
        <v>1.22</v>
      </c>
      <c r="P684" s="133">
        <v>-1.08</v>
      </c>
      <c r="Q684" s="133">
        <v>-80.459999999999994</v>
      </c>
      <c r="R684" s="133"/>
      <c r="S684" s="133">
        <v>52.99</v>
      </c>
      <c r="T684" s="133"/>
      <c r="U684" s="133"/>
      <c r="V684" s="133"/>
      <c r="W684" s="134"/>
      <c r="X684" s="133"/>
      <c r="Y684" s="2"/>
      <c r="Z684" s="2"/>
    </row>
    <row r="685" spans="1:26" ht="15.75" customHeight="1" thickTop="1" thickBot="1" x14ac:dyDescent="0.35">
      <c r="A685" s="131" t="s">
        <v>682</v>
      </c>
      <c r="B685" s="131">
        <v>684</v>
      </c>
      <c r="C685" s="136" t="s">
        <v>1122</v>
      </c>
      <c r="D685" s="136"/>
      <c r="E685" s="136">
        <v>3.68</v>
      </c>
      <c r="F685" s="139">
        <v>-1.6</v>
      </c>
      <c r="G685" s="138">
        <v>104200</v>
      </c>
      <c r="H685" s="136">
        <v>385</v>
      </c>
      <c r="I685" s="138">
        <v>2457</v>
      </c>
      <c r="J685" s="136">
        <v>12.68</v>
      </c>
      <c r="K685" s="136">
        <v>1.73</v>
      </c>
      <c r="L685" s="136">
        <v>1.18</v>
      </c>
      <c r="M685" s="136">
        <v>0.14000000000000001</v>
      </c>
      <c r="N685" s="136">
        <v>0.28999999999999998</v>
      </c>
      <c r="O685" s="136">
        <v>7.77</v>
      </c>
      <c r="P685" s="136">
        <v>14.12</v>
      </c>
      <c r="Q685" s="136">
        <v>15.79</v>
      </c>
      <c r="R685" s="136">
        <v>3.67</v>
      </c>
      <c r="S685" s="136">
        <v>31.76</v>
      </c>
      <c r="T685" s="136"/>
      <c r="U685" s="136"/>
      <c r="V685" s="136"/>
      <c r="W685" s="137"/>
      <c r="X685" s="136"/>
      <c r="Y685" s="2"/>
      <c r="Z685" s="2"/>
    </row>
    <row r="686" spans="1:26" ht="15.75" customHeight="1" thickTop="1" thickBot="1" x14ac:dyDescent="0.35">
      <c r="A686" s="130" t="s">
        <v>683</v>
      </c>
      <c r="B686" s="130">
        <v>685</v>
      </c>
      <c r="C686" s="133" t="s">
        <v>1122</v>
      </c>
      <c r="D686" s="133"/>
      <c r="E686" s="133">
        <v>4.92</v>
      </c>
      <c r="F686" s="140">
        <v>-4.47</v>
      </c>
      <c r="G686" s="135">
        <v>21900</v>
      </c>
      <c r="H686" s="133">
        <v>107</v>
      </c>
      <c r="I686" s="135">
        <v>1122</v>
      </c>
      <c r="J686" s="133">
        <v>10.57</v>
      </c>
      <c r="K686" s="133">
        <v>2.48</v>
      </c>
      <c r="L686" s="133">
        <v>0.71</v>
      </c>
      <c r="M686" s="133">
        <v>0.15</v>
      </c>
      <c r="N686" s="133">
        <v>0.47</v>
      </c>
      <c r="O686" s="133">
        <v>17.61</v>
      </c>
      <c r="P686" s="133">
        <v>24.64</v>
      </c>
      <c r="Q686" s="133">
        <v>13.38</v>
      </c>
      <c r="R686" s="133">
        <v>4.8499999999999996</v>
      </c>
      <c r="S686" s="133">
        <v>31.4</v>
      </c>
      <c r="T686" s="133"/>
      <c r="U686" s="133">
        <v>143</v>
      </c>
      <c r="V686" s="133">
        <v>143</v>
      </c>
      <c r="W686" s="140">
        <v>-0.08</v>
      </c>
      <c r="X686" s="133"/>
      <c r="Y686" s="2"/>
      <c r="Z686" s="2"/>
    </row>
    <row r="687" spans="1:26" ht="15.75" customHeight="1" thickTop="1" thickBot="1" x14ac:dyDescent="0.35">
      <c r="A687" s="131" t="s">
        <v>684</v>
      </c>
      <c r="B687" s="131">
        <v>686</v>
      </c>
      <c r="C687" s="136" t="s">
        <v>1122</v>
      </c>
      <c r="D687" s="136"/>
      <c r="E687" s="136">
        <v>0.88</v>
      </c>
      <c r="F687" s="139">
        <v>-1.1200000000000001</v>
      </c>
      <c r="G687" s="138">
        <v>266700</v>
      </c>
      <c r="H687" s="136">
        <v>233</v>
      </c>
      <c r="I687" s="136">
        <v>502</v>
      </c>
      <c r="J687" s="136"/>
      <c r="K687" s="136">
        <v>0.37</v>
      </c>
      <c r="L687" s="136">
        <v>0.2</v>
      </c>
      <c r="M687" s="136">
        <v>0.05</v>
      </c>
      <c r="N687" s="136">
        <v>0</v>
      </c>
      <c r="O687" s="136">
        <v>-0.2</v>
      </c>
      <c r="P687" s="136">
        <v>-0.06</v>
      </c>
      <c r="Q687" s="136">
        <v>5.12</v>
      </c>
      <c r="R687" s="136"/>
      <c r="S687" s="136">
        <v>71.010000000000005</v>
      </c>
      <c r="T687" s="136"/>
      <c r="U687" s="136"/>
      <c r="V687" s="136"/>
      <c r="W687" s="137"/>
      <c r="X687" s="136"/>
      <c r="Y687" s="2"/>
      <c r="Z687" s="2"/>
    </row>
    <row r="688" spans="1:26" ht="15.75" customHeight="1" thickTop="1" thickBot="1" x14ac:dyDescent="0.35">
      <c r="A688" s="130" t="s">
        <v>685</v>
      </c>
      <c r="B688" s="130">
        <v>687</v>
      </c>
      <c r="C688" s="133" t="s">
        <v>1123</v>
      </c>
      <c r="D688" s="133"/>
      <c r="E688" s="133">
        <v>0.56000000000000005</v>
      </c>
      <c r="F688" s="140">
        <v>-5.08</v>
      </c>
      <c r="G688" s="135">
        <v>15561400</v>
      </c>
      <c r="H688" s="135">
        <v>8841</v>
      </c>
      <c r="I688" s="133">
        <v>692</v>
      </c>
      <c r="J688" s="133">
        <v>7.36</v>
      </c>
      <c r="K688" s="133">
        <v>0.67</v>
      </c>
      <c r="L688" s="133">
        <v>0.87</v>
      </c>
      <c r="M688" s="133"/>
      <c r="N688" s="133">
        <v>7.0000000000000007E-2</v>
      </c>
      <c r="O688" s="133">
        <v>8.52</v>
      </c>
      <c r="P688" s="133">
        <v>9.09</v>
      </c>
      <c r="Q688" s="133">
        <v>3.91</v>
      </c>
      <c r="R688" s="133">
        <v>2.89</v>
      </c>
      <c r="S688" s="133">
        <v>55.44</v>
      </c>
      <c r="T688" s="133"/>
      <c r="U688" s="133"/>
      <c r="V688" s="133"/>
      <c r="W688" s="134"/>
      <c r="X688" s="133"/>
      <c r="Y688" s="2"/>
      <c r="Z688" s="2"/>
    </row>
    <row r="689" spans="1:26" ht="15.75" customHeight="1" thickTop="1" thickBot="1" x14ac:dyDescent="0.35">
      <c r="A689" s="131" t="s">
        <v>686</v>
      </c>
      <c r="B689" s="131">
        <v>688</v>
      </c>
      <c r="C689" s="136" t="s">
        <v>1123</v>
      </c>
      <c r="D689" s="136"/>
      <c r="E689" s="136">
        <v>0.61</v>
      </c>
      <c r="F689" s="139">
        <v>-1.61</v>
      </c>
      <c r="G689" s="138">
        <v>195000</v>
      </c>
      <c r="H689" s="136">
        <v>119</v>
      </c>
      <c r="I689" s="136">
        <v>510</v>
      </c>
      <c r="J689" s="136"/>
      <c r="K689" s="136">
        <v>0.4</v>
      </c>
      <c r="L689" s="136">
        <v>1.29</v>
      </c>
      <c r="M689" s="136"/>
      <c r="N689" s="136">
        <v>0</v>
      </c>
      <c r="O689" s="136">
        <v>-3.65</v>
      </c>
      <c r="P689" s="136">
        <v>-9.61</v>
      </c>
      <c r="Q689" s="136">
        <v>-7.24</v>
      </c>
      <c r="R689" s="136"/>
      <c r="S689" s="136">
        <v>58.51</v>
      </c>
      <c r="T689" s="136"/>
      <c r="U689" s="136"/>
      <c r="V689" s="136"/>
      <c r="W689" s="137"/>
      <c r="X689" s="136"/>
      <c r="Y689" s="2"/>
      <c r="Z689" s="2"/>
    </row>
    <row r="690" spans="1:26" ht="15.75" customHeight="1" thickTop="1" thickBot="1" x14ac:dyDescent="0.35">
      <c r="A690" s="130" t="s">
        <v>687</v>
      </c>
      <c r="B690" s="130">
        <v>689</v>
      </c>
      <c r="C690" s="133" t="s">
        <v>1123</v>
      </c>
      <c r="D690" s="133" t="s">
        <v>15</v>
      </c>
      <c r="E690" s="133">
        <v>0.3</v>
      </c>
      <c r="F690" s="133">
        <v>0</v>
      </c>
      <c r="G690" s="133">
        <v>100</v>
      </c>
      <c r="H690" s="133">
        <v>0</v>
      </c>
      <c r="I690" s="133">
        <v>211</v>
      </c>
      <c r="J690" s="133"/>
      <c r="K690" s="133">
        <v>6</v>
      </c>
      <c r="L690" s="133">
        <v>17.079999999999998</v>
      </c>
      <c r="M690" s="133"/>
      <c r="N690" s="133">
        <v>0</v>
      </c>
      <c r="O690" s="133">
        <v>-3.62</v>
      </c>
      <c r="P690" s="133">
        <v>-81.83</v>
      </c>
      <c r="Q690" s="133">
        <v>-45.38</v>
      </c>
      <c r="R690" s="133"/>
      <c r="S690" s="133">
        <v>6.14</v>
      </c>
      <c r="T690" s="133"/>
      <c r="U690" s="133"/>
      <c r="V690" s="133"/>
      <c r="W690" s="134"/>
      <c r="X690" s="133"/>
      <c r="Y690" s="2"/>
      <c r="Z690" s="2"/>
    </row>
    <row r="691" spans="1:26" ht="15.75" customHeight="1" thickTop="1" thickBot="1" x14ac:dyDescent="0.35">
      <c r="A691" s="131" t="s">
        <v>688</v>
      </c>
      <c r="B691" s="131">
        <v>690</v>
      </c>
      <c r="C691" s="136" t="s">
        <v>1122</v>
      </c>
      <c r="D691" s="136"/>
      <c r="E691" s="136">
        <v>4.42</v>
      </c>
      <c r="F691" s="139">
        <v>-0.9</v>
      </c>
      <c r="G691" s="138">
        <v>551700</v>
      </c>
      <c r="H691" s="138">
        <v>2451</v>
      </c>
      <c r="I691" s="138">
        <v>4778</v>
      </c>
      <c r="J691" s="136">
        <v>8.26</v>
      </c>
      <c r="K691" s="136">
        <v>0.59</v>
      </c>
      <c r="L691" s="136">
        <v>3.24</v>
      </c>
      <c r="M691" s="136">
        <v>0.27</v>
      </c>
      <c r="N691" s="136">
        <v>0.54</v>
      </c>
      <c r="O691" s="136">
        <v>4.76</v>
      </c>
      <c r="P691" s="136">
        <v>7.31</v>
      </c>
      <c r="Q691" s="136">
        <v>4.0199999999999996</v>
      </c>
      <c r="R691" s="136">
        <v>6.11</v>
      </c>
      <c r="S691" s="136">
        <v>56.52</v>
      </c>
      <c r="T691" s="136"/>
      <c r="U691" s="136"/>
      <c r="V691" s="136"/>
      <c r="W691" s="137"/>
      <c r="X691" s="136"/>
      <c r="Y691" s="2"/>
      <c r="Z691" s="2"/>
    </row>
    <row r="692" spans="1:26" ht="15.75" customHeight="1" thickTop="1" thickBot="1" x14ac:dyDescent="0.35">
      <c r="A692" s="130" t="s">
        <v>689</v>
      </c>
      <c r="B692" s="130">
        <v>691</v>
      </c>
      <c r="C692" s="133" t="s">
        <v>1123</v>
      </c>
      <c r="D692" s="133"/>
      <c r="E692" s="133">
        <v>3</v>
      </c>
      <c r="F692" s="134">
        <v>0.67</v>
      </c>
      <c r="G692" s="133">
        <v>600</v>
      </c>
      <c r="H692" s="133">
        <v>2</v>
      </c>
      <c r="I692" s="135">
        <v>1507</v>
      </c>
      <c r="J692" s="133">
        <v>8.39</v>
      </c>
      <c r="K692" s="133">
        <v>0.42</v>
      </c>
      <c r="L692" s="133">
        <v>0.71</v>
      </c>
      <c r="M692" s="133">
        <v>0.01</v>
      </c>
      <c r="N692" s="133">
        <v>0.36</v>
      </c>
      <c r="O692" s="133">
        <v>3.81</v>
      </c>
      <c r="P692" s="133">
        <v>5.14</v>
      </c>
      <c r="Q692" s="133">
        <v>19.95</v>
      </c>
      <c r="R692" s="133">
        <v>0.23</v>
      </c>
      <c r="S692" s="133">
        <v>12.81</v>
      </c>
      <c r="T692" s="133"/>
      <c r="U692" s="133"/>
      <c r="V692" s="133"/>
      <c r="W692" s="134"/>
      <c r="X692" s="133"/>
      <c r="Y692" s="2"/>
      <c r="Z692" s="2"/>
    </row>
    <row r="693" spans="1:26" ht="15.75" customHeight="1" thickTop="1" thickBot="1" x14ac:dyDescent="0.35">
      <c r="A693" s="131" t="s">
        <v>690</v>
      </c>
      <c r="B693" s="131">
        <v>692</v>
      </c>
      <c r="C693" s="136" t="s">
        <v>1123</v>
      </c>
      <c r="D693" s="136"/>
      <c r="E693" s="136">
        <v>14</v>
      </c>
      <c r="F693" s="136">
        <v>0</v>
      </c>
      <c r="G693" s="136">
        <v>0</v>
      </c>
      <c r="H693" s="136">
        <v>0</v>
      </c>
      <c r="I693" s="136">
        <v>350</v>
      </c>
      <c r="J693" s="136"/>
      <c r="K693" s="136">
        <v>0.74</v>
      </c>
      <c r="L693" s="136">
        <v>0.23</v>
      </c>
      <c r="M693" s="136"/>
      <c r="N693" s="136">
        <v>0</v>
      </c>
      <c r="O693" s="136">
        <v>-8.7899999999999991</v>
      </c>
      <c r="P693" s="136">
        <v>-11.15</v>
      </c>
      <c r="Q693" s="136">
        <v>-11.02</v>
      </c>
      <c r="R693" s="136"/>
      <c r="S693" s="136">
        <v>30.17</v>
      </c>
      <c r="T693" s="136"/>
      <c r="U693" s="136"/>
      <c r="V693" s="136"/>
      <c r="W693" s="137"/>
      <c r="X693" s="136"/>
      <c r="Y693" s="2"/>
      <c r="Z693" s="2"/>
    </row>
    <row r="694" spans="1:26" ht="15.75" customHeight="1" thickTop="1" thickBot="1" x14ac:dyDescent="0.35">
      <c r="A694" s="130" t="s">
        <v>691</v>
      </c>
      <c r="B694" s="130">
        <v>693</v>
      </c>
      <c r="C694" s="133" t="s">
        <v>1122</v>
      </c>
      <c r="D694" s="133"/>
      <c r="E694" s="133">
        <v>0.16</v>
      </c>
      <c r="F694" s="133">
        <v>0</v>
      </c>
      <c r="G694" s="135">
        <v>10026300</v>
      </c>
      <c r="H694" s="135">
        <v>1605</v>
      </c>
      <c r="I694" s="135">
        <v>1067</v>
      </c>
      <c r="J694" s="133"/>
      <c r="K694" s="133">
        <v>0.53</v>
      </c>
      <c r="L694" s="133">
        <v>0.06</v>
      </c>
      <c r="M694" s="133"/>
      <c r="N694" s="133">
        <v>0</v>
      </c>
      <c r="O694" s="133">
        <v>-2.2400000000000002</v>
      </c>
      <c r="P694" s="133">
        <v>-2.4500000000000002</v>
      </c>
      <c r="Q694" s="133">
        <v>-27.35</v>
      </c>
      <c r="R694" s="133"/>
      <c r="S694" s="133">
        <v>63.57</v>
      </c>
      <c r="T694" s="133"/>
      <c r="U694" s="133"/>
      <c r="V694" s="133"/>
      <c r="W694" s="134"/>
      <c r="X694" s="133"/>
      <c r="Y694" s="2"/>
      <c r="Z694" s="2"/>
    </row>
    <row r="695" spans="1:26" ht="15.75" customHeight="1" thickTop="1" thickBot="1" x14ac:dyDescent="0.35">
      <c r="A695" s="131" t="s">
        <v>692</v>
      </c>
      <c r="B695" s="131">
        <v>694</v>
      </c>
      <c r="C695" s="136" t="s">
        <v>1122</v>
      </c>
      <c r="D695" s="136"/>
      <c r="E695" s="136">
        <v>55</v>
      </c>
      <c r="F695" s="139">
        <v>-1.79</v>
      </c>
      <c r="G695" s="138">
        <v>2400</v>
      </c>
      <c r="H695" s="136">
        <v>133</v>
      </c>
      <c r="I695" s="136">
        <v>413</v>
      </c>
      <c r="J695" s="136">
        <v>10.35</v>
      </c>
      <c r="K695" s="136">
        <v>1.0900000000000001</v>
      </c>
      <c r="L695" s="136">
        <v>0.39</v>
      </c>
      <c r="M695" s="136">
        <v>0.13</v>
      </c>
      <c r="N695" s="136">
        <v>5.31</v>
      </c>
      <c r="O695" s="136">
        <v>9.98</v>
      </c>
      <c r="P695" s="136">
        <v>11.05</v>
      </c>
      <c r="Q695" s="136">
        <v>9.76</v>
      </c>
      <c r="R695" s="136">
        <v>0.23</v>
      </c>
      <c r="S695" s="136">
        <v>18.190000000000001</v>
      </c>
      <c r="T695" s="136"/>
      <c r="U695" s="136"/>
      <c r="V695" s="136"/>
      <c r="W695" s="137"/>
      <c r="X695" s="136"/>
      <c r="Y695" s="2"/>
      <c r="Z695" s="2"/>
    </row>
    <row r="696" spans="1:26" ht="15.75" customHeight="1" thickTop="1" thickBot="1" x14ac:dyDescent="0.35">
      <c r="A696" s="130" t="s">
        <v>693</v>
      </c>
      <c r="B696" s="130">
        <v>695</v>
      </c>
      <c r="C696" s="133" t="s">
        <v>1123</v>
      </c>
      <c r="D696" s="133"/>
      <c r="E696" s="133">
        <v>3.38</v>
      </c>
      <c r="F696" s="134">
        <v>3.68</v>
      </c>
      <c r="G696" s="135">
        <v>9900</v>
      </c>
      <c r="H696" s="133">
        <v>33</v>
      </c>
      <c r="I696" s="135">
        <v>1095</v>
      </c>
      <c r="J696" s="133">
        <v>52.9</v>
      </c>
      <c r="K696" s="133">
        <v>1.06</v>
      </c>
      <c r="L696" s="133">
        <v>0.45</v>
      </c>
      <c r="M696" s="133">
        <v>0.03</v>
      </c>
      <c r="N696" s="133">
        <v>0.06</v>
      </c>
      <c r="O696" s="133">
        <v>2.21</v>
      </c>
      <c r="P696" s="133">
        <v>2.02</v>
      </c>
      <c r="Q696" s="133">
        <v>3.85</v>
      </c>
      <c r="R696" s="133">
        <v>0.77</v>
      </c>
      <c r="S696" s="133">
        <v>24.34</v>
      </c>
      <c r="T696" s="133"/>
      <c r="U696" s="133"/>
      <c r="V696" s="133"/>
      <c r="W696" s="134"/>
      <c r="X696" s="133"/>
      <c r="Y696" s="2"/>
      <c r="Z696" s="2"/>
    </row>
    <row r="697" spans="1:26" ht="15.75" customHeight="1" thickTop="1" thickBot="1" x14ac:dyDescent="0.35">
      <c r="A697" s="131" t="s">
        <v>694</v>
      </c>
      <c r="B697" s="131">
        <v>696</v>
      </c>
      <c r="C697" s="136" t="s">
        <v>1122</v>
      </c>
      <c r="D697" s="136"/>
      <c r="E697" s="136">
        <v>0.79</v>
      </c>
      <c r="F697" s="139">
        <v>-2.4700000000000002</v>
      </c>
      <c r="G697" s="138">
        <v>215400</v>
      </c>
      <c r="H697" s="136">
        <v>171</v>
      </c>
      <c r="I697" s="136">
        <v>703</v>
      </c>
      <c r="J697" s="136"/>
      <c r="K697" s="136">
        <v>1.88</v>
      </c>
      <c r="L697" s="136">
        <v>0.24</v>
      </c>
      <c r="M697" s="136"/>
      <c r="N697" s="136">
        <v>0</v>
      </c>
      <c r="O697" s="136">
        <v>-9.6</v>
      </c>
      <c r="P697" s="136">
        <v>-20.72</v>
      </c>
      <c r="Q697" s="136">
        <v>-166.17</v>
      </c>
      <c r="R697" s="136"/>
      <c r="S697" s="136">
        <v>58.67</v>
      </c>
      <c r="T697" s="136"/>
      <c r="U697" s="136"/>
      <c r="V697" s="136"/>
      <c r="W697" s="137"/>
      <c r="X697" s="136"/>
      <c r="Y697" s="2"/>
      <c r="Z697" s="2"/>
    </row>
    <row r="698" spans="1:26" ht="15.75" customHeight="1" thickTop="1" thickBot="1" x14ac:dyDescent="0.35">
      <c r="A698" s="130" t="s">
        <v>695</v>
      </c>
      <c r="B698" s="130">
        <v>697</v>
      </c>
      <c r="C698" s="133" t="s">
        <v>1123</v>
      </c>
      <c r="D698" s="133"/>
      <c r="E698" s="133">
        <v>14.5</v>
      </c>
      <c r="F698" s="133">
        <v>0</v>
      </c>
      <c r="G698" s="133">
        <v>0</v>
      </c>
      <c r="H698" s="133">
        <v>0</v>
      </c>
      <c r="I698" s="133">
        <v>653</v>
      </c>
      <c r="J698" s="133"/>
      <c r="K698" s="133">
        <v>0.79</v>
      </c>
      <c r="L698" s="133">
        <v>0.16</v>
      </c>
      <c r="M698" s="133"/>
      <c r="N698" s="133">
        <v>0</v>
      </c>
      <c r="O698" s="133">
        <v>-1.94</v>
      </c>
      <c r="P698" s="133">
        <v>-2.19</v>
      </c>
      <c r="Q698" s="133">
        <v>2.34</v>
      </c>
      <c r="R698" s="133"/>
      <c r="S698" s="133">
        <v>25.23</v>
      </c>
      <c r="T698" s="133"/>
      <c r="U698" s="133"/>
      <c r="V698" s="133"/>
      <c r="W698" s="134"/>
      <c r="X698" s="133"/>
      <c r="Y698" s="2"/>
      <c r="Z698" s="2"/>
    </row>
    <row r="699" spans="1:26" ht="15.75" customHeight="1" thickTop="1" thickBot="1" x14ac:dyDescent="0.35">
      <c r="A699" s="131" t="s">
        <v>696</v>
      </c>
      <c r="B699" s="131">
        <v>698</v>
      </c>
      <c r="C699" s="136" t="s">
        <v>1122</v>
      </c>
      <c r="D699" s="136"/>
      <c r="E699" s="136">
        <v>14</v>
      </c>
      <c r="F699" s="139">
        <v>-1.41</v>
      </c>
      <c r="G699" s="138">
        <v>2911700</v>
      </c>
      <c r="H699" s="138">
        <v>40816</v>
      </c>
      <c r="I699" s="138">
        <v>9100</v>
      </c>
      <c r="J699" s="136">
        <v>9.31</v>
      </c>
      <c r="K699" s="136">
        <v>2.77</v>
      </c>
      <c r="L699" s="136">
        <v>0.12</v>
      </c>
      <c r="M699" s="136">
        <v>0.67</v>
      </c>
      <c r="N699" s="136">
        <v>1.48</v>
      </c>
      <c r="O699" s="136">
        <v>31.35</v>
      </c>
      <c r="P699" s="136">
        <v>32.33</v>
      </c>
      <c r="Q699" s="136">
        <v>31.7</v>
      </c>
      <c r="R699" s="136">
        <v>4.79</v>
      </c>
      <c r="S699" s="136">
        <v>39.61</v>
      </c>
      <c r="T699" s="136"/>
      <c r="U699" s="136"/>
      <c r="V699" s="136"/>
      <c r="W699" s="137"/>
      <c r="X699" s="136"/>
      <c r="Y699" s="2"/>
      <c r="Z699" s="2"/>
    </row>
    <row r="700" spans="1:26" ht="15.75" customHeight="1" thickTop="1" thickBot="1" x14ac:dyDescent="0.35">
      <c r="A700" s="130" t="s">
        <v>697</v>
      </c>
      <c r="B700" s="130">
        <v>699</v>
      </c>
      <c r="C700" s="133" t="s">
        <v>1123</v>
      </c>
      <c r="D700" s="133"/>
      <c r="E700" s="133">
        <v>2.54</v>
      </c>
      <c r="F700" s="140">
        <v>-3.05</v>
      </c>
      <c r="G700" s="135">
        <v>1053300</v>
      </c>
      <c r="H700" s="135">
        <v>2695</v>
      </c>
      <c r="I700" s="135">
        <v>4856</v>
      </c>
      <c r="J700" s="133">
        <v>4.67</v>
      </c>
      <c r="K700" s="133">
        <v>0.52</v>
      </c>
      <c r="L700" s="133">
        <v>0.93</v>
      </c>
      <c r="M700" s="133">
        <v>1</v>
      </c>
      <c r="N700" s="133">
        <v>0.54</v>
      </c>
      <c r="O700" s="133">
        <v>4.29</v>
      </c>
      <c r="P700" s="133">
        <v>10.53</v>
      </c>
      <c r="Q700" s="133">
        <v>2.89</v>
      </c>
      <c r="R700" s="133">
        <v>39.369999999999997</v>
      </c>
      <c r="S700" s="133">
        <v>33.99</v>
      </c>
      <c r="T700" s="133"/>
      <c r="U700" s="133"/>
      <c r="V700" s="133"/>
      <c r="W700" s="134"/>
      <c r="X700" s="133"/>
      <c r="Y700" s="2"/>
      <c r="Z700" s="2"/>
    </row>
    <row r="701" spans="1:26" ht="15.75" customHeight="1" thickTop="1" thickBot="1" x14ac:dyDescent="0.35">
      <c r="A701" s="131" t="s">
        <v>698</v>
      </c>
      <c r="B701" s="131">
        <v>700</v>
      </c>
      <c r="C701" s="136" t="s">
        <v>1122</v>
      </c>
      <c r="D701" s="136"/>
      <c r="E701" s="136">
        <v>4.82</v>
      </c>
      <c r="F701" s="139">
        <v>-0.41</v>
      </c>
      <c r="G701" s="138">
        <v>11200</v>
      </c>
      <c r="H701" s="136">
        <v>54</v>
      </c>
      <c r="I701" s="138">
        <v>4531</v>
      </c>
      <c r="J701" s="136">
        <v>22.12</v>
      </c>
      <c r="K701" s="136">
        <v>1.37</v>
      </c>
      <c r="L701" s="136">
        <v>0.18</v>
      </c>
      <c r="M701" s="136">
        <v>0.1</v>
      </c>
      <c r="N701" s="136">
        <v>0.21</v>
      </c>
      <c r="O701" s="136">
        <v>7.02</v>
      </c>
      <c r="P701" s="136">
        <v>6.1</v>
      </c>
      <c r="Q701" s="136">
        <v>8.73</v>
      </c>
      <c r="R701" s="136">
        <v>7.05</v>
      </c>
      <c r="S701" s="136">
        <v>48.28</v>
      </c>
      <c r="T701" s="136"/>
      <c r="U701" s="136"/>
      <c r="V701" s="136"/>
      <c r="W701" s="137"/>
      <c r="X701" s="136"/>
      <c r="Y701" s="2"/>
      <c r="Z701" s="2"/>
    </row>
    <row r="702" spans="1:26" ht="15.75" customHeight="1" thickTop="1" thickBot="1" x14ac:dyDescent="0.35">
      <c r="A702" s="130" t="s">
        <v>699</v>
      </c>
      <c r="B702" s="130">
        <v>701</v>
      </c>
      <c r="C702" s="133" t="s">
        <v>1122</v>
      </c>
      <c r="D702" s="133" t="s">
        <v>15</v>
      </c>
      <c r="E702" s="133">
        <v>0.05</v>
      </c>
      <c r="F702" s="140">
        <v>-16.670000000000002</v>
      </c>
      <c r="G702" s="135">
        <v>9444000</v>
      </c>
      <c r="H702" s="133">
        <v>475</v>
      </c>
      <c r="I702" s="133">
        <v>658</v>
      </c>
      <c r="J702" s="133"/>
      <c r="K702" s="133">
        <v>2.5</v>
      </c>
      <c r="L702" s="133">
        <v>5.0199999999999996</v>
      </c>
      <c r="M702" s="133"/>
      <c r="N702" s="133">
        <v>0</v>
      </c>
      <c r="O702" s="133">
        <v>-21.14</v>
      </c>
      <c r="P702" s="133">
        <v>-82.66</v>
      </c>
      <c r="Q702" s="133">
        <v>-40.56</v>
      </c>
      <c r="R702" s="133"/>
      <c r="S702" s="133">
        <v>62.28</v>
      </c>
      <c r="T702" s="133"/>
      <c r="U702" s="133"/>
      <c r="V702" s="133"/>
      <c r="W702" s="134"/>
      <c r="X702" s="133"/>
      <c r="Y702" s="2"/>
      <c r="Z702" s="2"/>
    </row>
    <row r="703" spans="1:26" ht="15.75" customHeight="1" thickTop="1" thickBot="1" x14ac:dyDescent="0.35">
      <c r="A703" s="131" t="s">
        <v>700</v>
      </c>
      <c r="B703" s="131">
        <v>702</v>
      </c>
      <c r="C703" s="136" t="s">
        <v>1122</v>
      </c>
      <c r="D703" s="136"/>
      <c r="E703" s="136">
        <v>3</v>
      </c>
      <c r="F703" s="139">
        <v>-15.25</v>
      </c>
      <c r="G703" s="136">
        <v>400</v>
      </c>
      <c r="H703" s="136">
        <v>1</v>
      </c>
      <c r="I703" s="136">
        <v>300</v>
      </c>
      <c r="J703" s="136"/>
      <c r="K703" s="136">
        <v>0.36</v>
      </c>
      <c r="L703" s="136">
        <v>0.71</v>
      </c>
      <c r="M703" s="136"/>
      <c r="N703" s="136">
        <v>0</v>
      </c>
      <c r="O703" s="136">
        <v>-7.34</v>
      </c>
      <c r="P703" s="136">
        <v>-14.58</v>
      </c>
      <c r="Q703" s="136">
        <v>-13.41</v>
      </c>
      <c r="R703" s="136"/>
      <c r="S703" s="136">
        <v>23.78</v>
      </c>
      <c r="T703" s="136"/>
      <c r="U703" s="136"/>
      <c r="V703" s="136"/>
      <c r="W703" s="137"/>
      <c r="X703" s="136"/>
      <c r="Y703" s="2"/>
      <c r="Z703" s="2"/>
    </row>
    <row r="704" spans="1:26" ht="15.75" customHeight="1" thickTop="1" thickBot="1" x14ac:dyDescent="0.35">
      <c r="A704" s="130" t="s">
        <v>701</v>
      </c>
      <c r="B704" s="130">
        <v>703</v>
      </c>
      <c r="C704" s="133" t="s">
        <v>1122</v>
      </c>
      <c r="D704" s="133"/>
      <c r="E704" s="133">
        <v>5.65</v>
      </c>
      <c r="F704" s="140">
        <v>-5.83</v>
      </c>
      <c r="G704" s="135">
        <v>3495300</v>
      </c>
      <c r="H704" s="135">
        <v>20266</v>
      </c>
      <c r="I704" s="135">
        <v>1695</v>
      </c>
      <c r="J704" s="133">
        <v>16.41</v>
      </c>
      <c r="K704" s="133">
        <v>3.44</v>
      </c>
      <c r="L704" s="133">
        <v>1.89</v>
      </c>
      <c r="M704" s="133">
        <v>0.1</v>
      </c>
      <c r="N704" s="133">
        <v>0.32</v>
      </c>
      <c r="O704" s="133">
        <v>11.56</v>
      </c>
      <c r="P704" s="133">
        <v>22.17</v>
      </c>
      <c r="Q704" s="133">
        <v>5.41</v>
      </c>
      <c r="R704" s="133">
        <v>2.83</v>
      </c>
      <c r="S704" s="133">
        <v>25.17</v>
      </c>
      <c r="T704" s="133"/>
      <c r="U704" s="133"/>
      <c r="V704" s="133"/>
      <c r="W704" s="134"/>
      <c r="X704" s="133"/>
      <c r="Y704" s="2"/>
      <c r="Z704" s="2"/>
    </row>
    <row r="705" spans="1:26" ht="15.75" customHeight="1" thickTop="1" thickBot="1" x14ac:dyDescent="0.35">
      <c r="A705" s="131" t="s">
        <v>702</v>
      </c>
      <c r="B705" s="131">
        <v>704</v>
      </c>
      <c r="C705" s="136" t="s">
        <v>1122</v>
      </c>
      <c r="D705" s="136"/>
      <c r="E705" s="136">
        <v>6.3</v>
      </c>
      <c r="F705" s="139">
        <v>-2.33</v>
      </c>
      <c r="G705" s="138">
        <v>26581100</v>
      </c>
      <c r="H705" s="138">
        <v>169557</v>
      </c>
      <c r="I705" s="138">
        <v>54250</v>
      </c>
      <c r="J705" s="136">
        <v>53.82</v>
      </c>
      <c r="K705" s="136">
        <v>3.76</v>
      </c>
      <c r="L705" s="136">
        <v>0.3</v>
      </c>
      <c r="M705" s="136">
        <v>0.02</v>
      </c>
      <c r="N705" s="136">
        <v>0.12</v>
      </c>
      <c r="O705" s="136">
        <v>2.92</v>
      </c>
      <c r="P705" s="136">
        <v>6.91</v>
      </c>
      <c r="Q705" s="136">
        <v>-22.28</v>
      </c>
      <c r="R705" s="136">
        <v>0.97</v>
      </c>
      <c r="S705" s="136">
        <v>24.7</v>
      </c>
      <c r="T705" s="136"/>
      <c r="U705" s="136"/>
      <c r="V705" s="136"/>
      <c r="W705" s="137"/>
      <c r="X705" s="136"/>
      <c r="Y705" s="2"/>
      <c r="Z705" s="2"/>
    </row>
    <row r="706" spans="1:26" ht="15.75" customHeight="1" thickTop="1" thickBot="1" x14ac:dyDescent="0.35">
      <c r="A706" s="130" t="s">
        <v>703</v>
      </c>
      <c r="B706" s="130">
        <v>705</v>
      </c>
      <c r="C706" s="133" t="s">
        <v>1122</v>
      </c>
      <c r="D706" s="133"/>
      <c r="E706" s="133">
        <v>1.52</v>
      </c>
      <c r="F706" s="133">
        <v>0</v>
      </c>
      <c r="G706" s="135">
        <v>1781300</v>
      </c>
      <c r="H706" s="135">
        <v>2697</v>
      </c>
      <c r="I706" s="135">
        <v>20635</v>
      </c>
      <c r="J706" s="133">
        <v>32.44</v>
      </c>
      <c r="K706" s="133">
        <v>2.71</v>
      </c>
      <c r="L706" s="133">
        <v>1.33</v>
      </c>
      <c r="M706" s="133">
        <v>0.05</v>
      </c>
      <c r="N706" s="133">
        <v>0.05</v>
      </c>
      <c r="O706" s="133">
        <v>6.14</v>
      </c>
      <c r="P706" s="133">
        <v>8.4700000000000006</v>
      </c>
      <c r="Q706" s="133">
        <v>3.02</v>
      </c>
      <c r="R706" s="133">
        <v>2.89</v>
      </c>
      <c r="S706" s="133">
        <v>35.44</v>
      </c>
      <c r="T706" s="133"/>
      <c r="U706" s="133"/>
      <c r="V706" s="133"/>
      <c r="W706" s="134"/>
      <c r="X706" s="133"/>
      <c r="Y706" s="2"/>
      <c r="Z706" s="2"/>
    </row>
    <row r="707" spans="1:26" ht="15.75" customHeight="1" thickTop="1" thickBot="1" x14ac:dyDescent="0.35">
      <c r="A707" s="131" t="s">
        <v>704</v>
      </c>
      <c r="B707" s="131">
        <v>706</v>
      </c>
      <c r="C707" s="136" t="s">
        <v>1122</v>
      </c>
      <c r="D707" s="136"/>
      <c r="E707" s="136">
        <v>6.1</v>
      </c>
      <c r="F707" s="139">
        <v>-2.4</v>
      </c>
      <c r="G707" s="138">
        <v>563800</v>
      </c>
      <c r="H707" s="138">
        <v>3454</v>
      </c>
      <c r="I707" s="138">
        <v>3481</v>
      </c>
      <c r="J707" s="136">
        <v>17.309999999999999</v>
      </c>
      <c r="K707" s="136">
        <v>2.72</v>
      </c>
      <c r="L707" s="136">
        <v>0.68</v>
      </c>
      <c r="M707" s="136">
        <v>0.14000000000000001</v>
      </c>
      <c r="N707" s="136">
        <v>0.35</v>
      </c>
      <c r="O707" s="136">
        <v>12.67</v>
      </c>
      <c r="P707" s="136">
        <v>16.52</v>
      </c>
      <c r="Q707" s="136">
        <v>5.64</v>
      </c>
      <c r="R707" s="136">
        <v>2.2999999999999998</v>
      </c>
      <c r="S707" s="136">
        <v>29.57</v>
      </c>
      <c r="T707" s="136"/>
      <c r="U707" s="136"/>
      <c r="V707" s="136"/>
      <c r="W707" s="137"/>
      <c r="X707" s="136"/>
      <c r="Y707" s="2"/>
      <c r="Z707" s="2"/>
    </row>
    <row r="708" spans="1:26" ht="15.75" customHeight="1" thickTop="1" thickBot="1" x14ac:dyDescent="0.35">
      <c r="A708" s="130" t="s">
        <v>705</v>
      </c>
      <c r="B708" s="130">
        <v>707</v>
      </c>
      <c r="C708" s="133" t="s">
        <v>1123</v>
      </c>
      <c r="D708" s="133"/>
      <c r="E708" s="133">
        <v>1.01</v>
      </c>
      <c r="F708" s="140">
        <v>-3.81</v>
      </c>
      <c r="G708" s="135">
        <v>5673600</v>
      </c>
      <c r="H708" s="135">
        <v>5856</v>
      </c>
      <c r="I708" s="133">
        <v>808</v>
      </c>
      <c r="J708" s="133">
        <v>9.57</v>
      </c>
      <c r="K708" s="133">
        <v>0.99</v>
      </c>
      <c r="L708" s="133">
        <v>1.23</v>
      </c>
      <c r="M708" s="133">
        <v>0.02</v>
      </c>
      <c r="N708" s="133">
        <v>0.11</v>
      </c>
      <c r="O708" s="133">
        <v>7.21</v>
      </c>
      <c r="P708" s="133">
        <v>10.57</v>
      </c>
      <c r="Q708" s="133">
        <v>13.19</v>
      </c>
      <c r="R708" s="133">
        <v>6.93</v>
      </c>
      <c r="S708" s="133">
        <v>32.43</v>
      </c>
      <c r="T708" s="133"/>
      <c r="U708" s="133"/>
      <c r="V708" s="133"/>
      <c r="W708" s="134"/>
      <c r="X708" s="133"/>
      <c r="Y708" s="2"/>
      <c r="Z708" s="2"/>
    </row>
    <row r="709" spans="1:26" ht="15.75" customHeight="1" thickTop="1" thickBot="1" x14ac:dyDescent="0.35">
      <c r="A709" s="131" t="s">
        <v>706</v>
      </c>
      <c r="B709" s="131">
        <v>708</v>
      </c>
      <c r="C709" s="136" t="s">
        <v>1122</v>
      </c>
      <c r="D709" s="136"/>
      <c r="E709" s="136">
        <v>3.1</v>
      </c>
      <c r="F709" s="136">
        <v>0</v>
      </c>
      <c r="G709" s="138">
        <v>62600</v>
      </c>
      <c r="H709" s="136">
        <v>194</v>
      </c>
      <c r="I709" s="138">
        <v>5379</v>
      </c>
      <c r="J709" s="136"/>
      <c r="K709" s="136">
        <v>0.81</v>
      </c>
      <c r="L709" s="136">
        <v>2.0499999999999998</v>
      </c>
      <c r="M709" s="136"/>
      <c r="N709" s="136">
        <v>0</v>
      </c>
      <c r="O709" s="136">
        <v>-3.43</v>
      </c>
      <c r="P709" s="136">
        <v>-13.81</v>
      </c>
      <c r="Q709" s="136">
        <v>-5.46</v>
      </c>
      <c r="R709" s="136"/>
      <c r="S709" s="136">
        <v>23.87</v>
      </c>
      <c r="T709" s="136"/>
      <c r="U709" s="136"/>
      <c r="V709" s="136"/>
      <c r="W709" s="137"/>
      <c r="X709" s="136"/>
      <c r="Y709" s="2"/>
      <c r="Z709" s="2"/>
    </row>
    <row r="710" spans="1:26" ht="15.75" customHeight="1" thickTop="1" thickBot="1" x14ac:dyDescent="0.35">
      <c r="A710" s="130" t="s">
        <v>707</v>
      </c>
      <c r="B710" s="130">
        <v>709</v>
      </c>
      <c r="C710" s="133" t="s">
        <v>1123</v>
      </c>
      <c r="D710" s="133"/>
      <c r="E710" s="133">
        <v>23.5</v>
      </c>
      <c r="F710" s="134">
        <v>2.62</v>
      </c>
      <c r="G710" s="135">
        <v>1693700</v>
      </c>
      <c r="H710" s="135">
        <v>39510</v>
      </c>
      <c r="I710" s="135">
        <v>27852</v>
      </c>
      <c r="J710" s="133">
        <v>7.78</v>
      </c>
      <c r="K710" s="133">
        <v>1.28</v>
      </c>
      <c r="L710" s="133">
        <v>0.18</v>
      </c>
      <c r="M710" s="133">
        <v>1.4</v>
      </c>
      <c r="N710" s="133">
        <v>2.96</v>
      </c>
      <c r="O710" s="133">
        <v>13.77</v>
      </c>
      <c r="P710" s="133">
        <v>17.21</v>
      </c>
      <c r="Q710" s="133">
        <v>13.6</v>
      </c>
      <c r="R710" s="133">
        <v>5.96</v>
      </c>
      <c r="S710" s="133">
        <v>16.239999999999998</v>
      </c>
      <c r="T710" s="133"/>
      <c r="U710" s="133"/>
      <c r="V710" s="133"/>
      <c r="W710" s="134"/>
      <c r="X710" s="133"/>
      <c r="Y710" s="2"/>
      <c r="Z710" s="2"/>
    </row>
    <row r="711" spans="1:26" ht="15.75" customHeight="1" thickTop="1" thickBot="1" x14ac:dyDescent="0.35">
      <c r="A711" s="131" t="s">
        <v>708</v>
      </c>
      <c r="B711" s="131">
        <v>710</v>
      </c>
      <c r="C711" s="136" t="s">
        <v>1123</v>
      </c>
      <c r="D711" s="136"/>
      <c r="E711" s="136">
        <v>0.44</v>
      </c>
      <c r="F711" s="137">
        <v>2.33</v>
      </c>
      <c r="G711" s="138">
        <v>2773500</v>
      </c>
      <c r="H711" s="138">
        <v>1259</v>
      </c>
      <c r="I711" s="136">
        <v>414</v>
      </c>
      <c r="J711" s="136"/>
      <c r="K711" s="136">
        <v>0.81</v>
      </c>
      <c r="L711" s="136">
        <v>1.17</v>
      </c>
      <c r="M711" s="136"/>
      <c r="N711" s="136">
        <v>0</v>
      </c>
      <c r="O711" s="136">
        <v>-7.1</v>
      </c>
      <c r="P711" s="136">
        <v>-19.02</v>
      </c>
      <c r="Q711" s="136">
        <v>-13.09</v>
      </c>
      <c r="R711" s="136"/>
      <c r="S711" s="136">
        <v>32.229999999999997</v>
      </c>
      <c r="T711" s="136"/>
      <c r="U711" s="136"/>
      <c r="V711" s="136"/>
      <c r="W711" s="137"/>
      <c r="X711" s="136"/>
      <c r="Y711" s="2"/>
      <c r="Z711" s="2"/>
    </row>
    <row r="712" spans="1:26" ht="15.75" customHeight="1" thickTop="1" thickBot="1" x14ac:dyDescent="0.35">
      <c r="A712" s="130" t="s">
        <v>709</v>
      </c>
      <c r="B712" s="130">
        <v>711</v>
      </c>
      <c r="C712" s="133" t="s">
        <v>1123</v>
      </c>
      <c r="D712" s="133"/>
      <c r="E712" s="133">
        <v>5.55</v>
      </c>
      <c r="F712" s="140">
        <v>-0.89</v>
      </c>
      <c r="G712" s="135">
        <v>4000</v>
      </c>
      <c r="H712" s="133">
        <v>22</v>
      </c>
      <c r="I712" s="135">
        <v>1774</v>
      </c>
      <c r="J712" s="133">
        <v>50.5</v>
      </c>
      <c r="K712" s="133">
        <v>0.86</v>
      </c>
      <c r="L712" s="133">
        <v>1.61</v>
      </c>
      <c r="M712" s="133"/>
      <c r="N712" s="133">
        <v>0.11</v>
      </c>
      <c r="O712" s="133">
        <v>2.2799999999999998</v>
      </c>
      <c r="P712" s="133">
        <v>1.7</v>
      </c>
      <c r="Q712" s="133">
        <v>1.94</v>
      </c>
      <c r="R712" s="133">
        <v>1.8</v>
      </c>
      <c r="S712" s="133">
        <v>33.57</v>
      </c>
      <c r="T712" s="133"/>
      <c r="U712" s="133"/>
      <c r="V712" s="133"/>
      <c r="W712" s="134"/>
      <c r="X712" s="133"/>
      <c r="Y712" s="2"/>
      <c r="Z712" s="2"/>
    </row>
    <row r="713" spans="1:26" ht="15.75" customHeight="1" thickTop="1" thickBot="1" x14ac:dyDescent="0.35">
      <c r="A713" s="131" t="s">
        <v>710</v>
      </c>
      <c r="B713" s="131">
        <v>712</v>
      </c>
      <c r="C713" s="136" t="s">
        <v>1122</v>
      </c>
      <c r="D713" s="136" t="s">
        <v>15</v>
      </c>
      <c r="E713" s="136">
        <v>0.21</v>
      </c>
      <c r="F713" s="139">
        <v>-4.55</v>
      </c>
      <c r="G713" s="138">
        <v>178790700</v>
      </c>
      <c r="H713" s="138">
        <v>37516</v>
      </c>
      <c r="I713" s="138">
        <v>2564</v>
      </c>
      <c r="J713" s="136"/>
      <c r="K713" s="136">
        <v>3</v>
      </c>
      <c r="L713" s="136">
        <v>0.7</v>
      </c>
      <c r="M713" s="136"/>
      <c r="N713" s="136">
        <v>0</v>
      </c>
      <c r="O713" s="136">
        <v>-2.6</v>
      </c>
      <c r="P713" s="136">
        <v>-5.17</v>
      </c>
      <c r="Q713" s="136">
        <v>-24.55</v>
      </c>
      <c r="R713" s="136"/>
      <c r="S713" s="136">
        <v>24.14</v>
      </c>
      <c r="T713" s="136"/>
      <c r="U713" s="136"/>
      <c r="V713" s="136"/>
      <c r="W713" s="137"/>
      <c r="X713" s="136"/>
      <c r="Y713" s="2"/>
      <c r="Z713" s="2"/>
    </row>
    <row r="714" spans="1:26" ht="15.75" customHeight="1" thickTop="1" thickBot="1" x14ac:dyDescent="0.35">
      <c r="A714" s="130" t="s">
        <v>711</v>
      </c>
      <c r="B714" s="130">
        <v>713</v>
      </c>
      <c r="C714" s="133" t="s">
        <v>1122</v>
      </c>
      <c r="D714" s="133"/>
      <c r="E714" s="133">
        <v>44.75</v>
      </c>
      <c r="F714" s="133">
        <v>0</v>
      </c>
      <c r="G714" s="133">
        <v>0</v>
      </c>
      <c r="H714" s="133">
        <v>0</v>
      </c>
      <c r="I714" s="135">
        <v>5370</v>
      </c>
      <c r="J714" s="133">
        <v>22.35</v>
      </c>
      <c r="K714" s="133">
        <v>0.93</v>
      </c>
      <c r="L714" s="133">
        <v>0.27</v>
      </c>
      <c r="M714" s="133">
        <v>1.9</v>
      </c>
      <c r="N714" s="133">
        <v>2.0099999999999998</v>
      </c>
      <c r="O714" s="133">
        <v>3.69</v>
      </c>
      <c r="P714" s="133">
        <v>4.21</v>
      </c>
      <c r="Q714" s="133">
        <v>3.42</v>
      </c>
      <c r="R714" s="133">
        <v>4.25</v>
      </c>
      <c r="S714" s="133">
        <v>27.89</v>
      </c>
      <c r="T714" s="133"/>
      <c r="U714" s="133">
        <v>345</v>
      </c>
      <c r="V714" s="133">
        <v>346</v>
      </c>
      <c r="W714" s="142">
        <v>60.9</v>
      </c>
      <c r="X714" s="133"/>
      <c r="Y714" s="2"/>
      <c r="Z714" s="2"/>
    </row>
    <row r="715" spans="1:26" ht="15.75" customHeight="1" thickTop="1" thickBot="1" x14ac:dyDescent="0.35">
      <c r="A715" s="131" t="s">
        <v>712</v>
      </c>
      <c r="B715" s="131">
        <v>714</v>
      </c>
      <c r="C715" s="136" t="s">
        <v>1122</v>
      </c>
      <c r="D715" s="136"/>
      <c r="E715" s="136">
        <v>0.67</v>
      </c>
      <c r="F715" s="139">
        <v>-2.9</v>
      </c>
      <c r="G715" s="138">
        <v>427100</v>
      </c>
      <c r="H715" s="136">
        <v>295</v>
      </c>
      <c r="I715" s="136">
        <v>314</v>
      </c>
      <c r="J715" s="136"/>
      <c r="K715" s="136">
        <v>0.51</v>
      </c>
      <c r="L715" s="136">
        <v>1.73</v>
      </c>
      <c r="M715" s="136"/>
      <c r="N715" s="136">
        <v>0</v>
      </c>
      <c r="O715" s="136">
        <v>-0.95</v>
      </c>
      <c r="P715" s="136">
        <v>-6.11</v>
      </c>
      <c r="Q715" s="136">
        <v>-7.65</v>
      </c>
      <c r="R715" s="136"/>
      <c r="S715" s="136">
        <v>44.57</v>
      </c>
      <c r="T715" s="136"/>
      <c r="U715" s="136"/>
      <c r="V715" s="136"/>
      <c r="W715" s="137"/>
      <c r="X715" s="136"/>
      <c r="Y715" s="2"/>
      <c r="Z715" s="2"/>
    </row>
    <row r="716" spans="1:26" ht="15.75" customHeight="1" thickTop="1" thickBot="1" x14ac:dyDescent="0.35">
      <c r="A716" s="130" t="s">
        <v>713</v>
      </c>
      <c r="B716" s="130">
        <v>715</v>
      </c>
      <c r="C716" s="133" t="s">
        <v>1122</v>
      </c>
      <c r="D716" s="133"/>
      <c r="E716" s="133">
        <v>186</v>
      </c>
      <c r="F716" s="133">
        <v>0</v>
      </c>
      <c r="G716" s="133">
        <v>0</v>
      </c>
      <c r="H716" s="133">
        <v>0</v>
      </c>
      <c r="I716" s="135">
        <v>3320</v>
      </c>
      <c r="J716" s="133">
        <v>19.52</v>
      </c>
      <c r="K716" s="133">
        <v>1.66</v>
      </c>
      <c r="L716" s="133">
        <v>0.13</v>
      </c>
      <c r="M716" s="133"/>
      <c r="N716" s="133">
        <v>9.5</v>
      </c>
      <c r="O716" s="133">
        <v>9.94</v>
      </c>
      <c r="P716" s="133">
        <v>8.9</v>
      </c>
      <c r="Q716" s="133">
        <v>15.85</v>
      </c>
      <c r="R716" s="133"/>
      <c r="S716" s="133">
        <v>6.89</v>
      </c>
      <c r="T716" s="133"/>
      <c r="U716" s="133">
        <v>311</v>
      </c>
      <c r="V716" s="133">
        <v>304</v>
      </c>
      <c r="W716" s="142">
        <v>23.87</v>
      </c>
      <c r="X716" s="133"/>
      <c r="Y716" s="2"/>
      <c r="Z716" s="2"/>
    </row>
    <row r="717" spans="1:26" ht="15.75" customHeight="1" thickTop="1" thickBot="1" x14ac:dyDescent="0.35">
      <c r="A717" s="131" t="s">
        <v>714</v>
      </c>
      <c r="B717" s="131">
        <v>716</v>
      </c>
      <c r="C717" s="136" t="s">
        <v>1122</v>
      </c>
      <c r="D717" s="136"/>
      <c r="E717" s="136">
        <v>2.78</v>
      </c>
      <c r="F717" s="139">
        <v>-2.11</v>
      </c>
      <c r="G717" s="138">
        <v>67579300</v>
      </c>
      <c r="H717" s="138">
        <v>188539</v>
      </c>
      <c r="I717" s="138">
        <v>41552</v>
      </c>
      <c r="J717" s="136">
        <v>16.86</v>
      </c>
      <c r="K717" s="136">
        <v>1.42</v>
      </c>
      <c r="L717" s="136">
        <v>1.78</v>
      </c>
      <c r="M717" s="136"/>
      <c r="N717" s="136">
        <v>0.16</v>
      </c>
      <c r="O717" s="136">
        <v>5.05</v>
      </c>
      <c r="P717" s="136">
        <v>8.5399999999999991</v>
      </c>
      <c r="Q717" s="136">
        <v>19.73</v>
      </c>
      <c r="R717" s="136">
        <v>4.8099999999999996</v>
      </c>
      <c r="S717" s="136">
        <v>56.78</v>
      </c>
      <c r="T717" s="136"/>
      <c r="U717" s="136"/>
      <c r="V717" s="136"/>
      <c r="W717" s="137"/>
      <c r="X717" s="136"/>
      <c r="Y717" s="2"/>
      <c r="Z717" s="2"/>
    </row>
    <row r="718" spans="1:26" ht="15.75" customHeight="1" thickTop="1" thickBot="1" x14ac:dyDescent="0.35">
      <c r="A718" s="130" t="s">
        <v>715</v>
      </c>
      <c r="B718" s="130">
        <v>717</v>
      </c>
      <c r="C718" s="133" t="s">
        <v>1122</v>
      </c>
      <c r="D718" s="133"/>
      <c r="E718" s="133">
        <v>3.9</v>
      </c>
      <c r="F718" s="140">
        <v>-1.52</v>
      </c>
      <c r="G718" s="135">
        <v>6373200</v>
      </c>
      <c r="H718" s="135">
        <v>24934</v>
      </c>
      <c r="I718" s="135">
        <v>14918</v>
      </c>
      <c r="J718" s="133">
        <v>12.26</v>
      </c>
      <c r="K718" s="133">
        <v>1.26</v>
      </c>
      <c r="L718" s="133">
        <v>1.19</v>
      </c>
      <c r="M718" s="133"/>
      <c r="N718" s="133">
        <v>0.32</v>
      </c>
      <c r="O718" s="133">
        <v>6.73</v>
      </c>
      <c r="P718" s="133">
        <v>9.76</v>
      </c>
      <c r="Q718" s="133">
        <v>29.01</v>
      </c>
      <c r="R718" s="133">
        <v>6.47</v>
      </c>
      <c r="S718" s="133">
        <v>26.8</v>
      </c>
      <c r="T718" s="133"/>
      <c r="U718" s="133"/>
      <c r="V718" s="133"/>
      <c r="W718" s="134"/>
      <c r="X718" s="133"/>
      <c r="Y718" s="2"/>
      <c r="Z718" s="2"/>
    </row>
    <row r="719" spans="1:26" ht="15.75" customHeight="1" thickTop="1" thickBot="1" x14ac:dyDescent="0.35">
      <c r="A719" s="131" t="s">
        <v>716</v>
      </c>
      <c r="B719" s="131">
        <v>718</v>
      </c>
      <c r="C719" s="136" t="s">
        <v>1122</v>
      </c>
      <c r="D719" s="136"/>
      <c r="E719" s="136">
        <v>4.92</v>
      </c>
      <c r="F719" s="139">
        <v>-2.57</v>
      </c>
      <c r="G719" s="138">
        <v>7701300</v>
      </c>
      <c r="H719" s="138">
        <v>38385</v>
      </c>
      <c r="I719" s="138">
        <v>3207</v>
      </c>
      <c r="J719" s="136">
        <v>24.75</v>
      </c>
      <c r="K719" s="136">
        <v>4.07</v>
      </c>
      <c r="L719" s="136">
        <v>1.1499999999999999</v>
      </c>
      <c r="M719" s="136">
        <v>0.09</v>
      </c>
      <c r="N719" s="136">
        <v>0.19</v>
      </c>
      <c r="O719" s="136">
        <v>12.55</v>
      </c>
      <c r="P719" s="136">
        <v>16.57</v>
      </c>
      <c r="Q719" s="136">
        <v>5.0599999999999996</v>
      </c>
      <c r="R719" s="136">
        <v>1.83</v>
      </c>
      <c r="S719" s="136">
        <v>40.53</v>
      </c>
      <c r="T719" s="136"/>
      <c r="U719" s="136"/>
      <c r="V719" s="136"/>
      <c r="W719" s="137"/>
      <c r="X719" s="136"/>
      <c r="Y719" s="2"/>
      <c r="Z719" s="2"/>
    </row>
    <row r="720" spans="1:26" ht="15.75" customHeight="1" thickTop="1" thickBot="1" x14ac:dyDescent="0.35">
      <c r="A720" s="130" t="s">
        <v>717</v>
      </c>
      <c r="B720" s="130">
        <v>719</v>
      </c>
      <c r="C720" s="133" t="s">
        <v>1122</v>
      </c>
      <c r="D720" s="133"/>
      <c r="E720" s="133">
        <v>3.06</v>
      </c>
      <c r="F720" s="133">
        <v>0</v>
      </c>
      <c r="G720" s="135">
        <v>6486000</v>
      </c>
      <c r="H720" s="135">
        <v>19810</v>
      </c>
      <c r="I720" s="135">
        <v>1339</v>
      </c>
      <c r="J720" s="133">
        <v>17.68</v>
      </c>
      <c r="K720" s="133">
        <v>1.35</v>
      </c>
      <c r="L720" s="133">
        <v>1.53</v>
      </c>
      <c r="M720" s="133">
        <v>0.1</v>
      </c>
      <c r="N720" s="133">
        <v>0.17</v>
      </c>
      <c r="O720" s="133">
        <v>5.26</v>
      </c>
      <c r="P720" s="133">
        <v>7.89</v>
      </c>
      <c r="Q720" s="133">
        <v>6.32</v>
      </c>
      <c r="R720" s="133">
        <v>0.98</v>
      </c>
      <c r="S720" s="133">
        <v>72.319999999999993</v>
      </c>
      <c r="T720" s="133"/>
      <c r="U720" s="133"/>
      <c r="V720" s="133"/>
      <c r="W720" s="134"/>
      <c r="X720" s="133"/>
      <c r="Y720" s="2"/>
      <c r="Z720" s="2"/>
    </row>
    <row r="721" spans="1:26" ht="15.75" customHeight="1" thickTop="1" thickBot="1" x14ac:dyDescent="0.35">
      <c r="A721" s="131" t="s">
        <v>718</v>
      </c>
      <c r="B721" s="131">
        <v>720</v>
      </c>
      <c r="C721" s="136" t="s">
        <v>1122</v>
      </c>
      <c r="D721" s="136"/>
      <c r="E721" s="136">
        <v>0.36</v>
      </c>
      <c r="F721" s="139">
        <v>-2.7</v>
      </c>
      <c r="G721" s="138">
        <v>97700</v>
      </c>
      <c r="H721" s="136">
        <v>34</v>
      </c>
      <c r="I721" s="136">
        <v>202</v>
      </c>
      <c r="J721" s="136"/>
      <c r="K721" s="136">
        <v>0.78</v>
      </c>
      <c r="L721" s="136">
        <v>1.3</v>
      </c>
      <c r="M721" s="136"/>
      <c r="N721" s="136">
        <v>0</v>
      </c>
      <c r="O721" s="136">
        <v>-2.62</v>
      </c>
      <c r="P721" s="136">
        <v>-11.3</v>
      </c>
      <c r="Q721" s="136">
        <v>-35.950000000000003</v>
      </c>
      <c r="R721" s="136"/>
      <c r="S721" s="136">
        <v>32.17</v>
      </c>
      <c r="T721" s="136"/>
      <c r="U721" s="136"/>
      <c r="V721" s="136"/>
      <c r="W721" s="137"/>
      <c r="X721" s="136"/>
      <c r="Y721" s="2"/>
      <c r="Z721" s="2"/>
    </row>
    <row r="722" spans="1:26" ht="15.75" customHeight="1" thickTop="1" thickBot="1" x14ac:dyDescent="0.35">
      <c r="A722" s="130" t="s">
        <v>719</v>
      </c>
      <c r="B722" s="130">
        <v>721</v>
      </c>
      <c r="C722" s="133" t="s">
        <v>1122</v>
      </c>
      <c r="D722" s="133"/>
      <c r="E722" s="133">
        <v>2.5</v>
      </c>
      <c r="F722" s="134">
        <v>0.81</v>
      </c>
      <c r="G722" s="135">
        <v>526000</v>
      </c>
      <c r="H722" s="135">
        <v>1334</v>
      </c>
      <c r="I722" s="135">
        <v>1000</v>
      </c>
      <c r="J722" s="133">
        <v>11</v>
      </c>
      <c r="K722" s="133">
        <v>1.59</v>
      </c>
      <c r="L722" s="133">
        <v>0.9</v>
      </c>
      <c r="M722" s="133">
        <v>0.1</v>
      </c>
      <c r="N722" s="133">
        <v>0.22</v>
      </c>
      <c r="O722" s="133">
        <v>10.63</v>
      </c>
      <c r="P722" s="133">
        <v>14.63</v>
      </c>
      <c r="Q722" s="133">
        <v>5.63</v>
      </c>
      <c r="R722" s="133">
        <v>7.6</v>
      </c>
      <c r="S722" s="133">
        <v>38.9</v>
      </c>
      <c r="T722" s="133"/>
      <c r="U722" s="133"/>
      <c r="V722" s="133"/>
      <c r="W722" s="134"/>
      <c r="X722" s="133"/>
      <c r="Y722" s="2"/>
      <c r="Z722" s="2"/>
    </row>
    <row r="723" spans="1:26" ht="15.75" customHeight="1" thickTop="1" thickBot="1" x14ac:dyDescent="0.35">
      <c r="A723" s="131" t="s">
        <v>720</v>
      </c>
      <c r="B723" s="131">
        <v>722</v>
      </c>
      <c r="C723" s="136" t="s">
        <v>1122</v>
      </c>
      <c r="D723" s="136"/>
      <c r="E723" s="136">
        <v>10.7</v>
      </c>
      <c r="F723" s="139">
        <v>-9.32</v>
      </c>
      <c r="G723" s="138">
        <v>3658400</v>
      </c>
      <c r="H723" s="138">
        <v>40413</v>
      </c>
      <c r="I723" s="138">
        <v>4725</v>
      </c>
      <c r="J723" s="136">
        <v>75.599999999999994</v>
      </c>
      <c r="K723" s="136">
        <v>1.05</v>
      </c>
      <c r="L723" s="136">
        <v>0.14000000000000001</v>
      </c>
      <c r="M723" s="136">
        <v>0.3</v>
      </c>
      <c r="N723" s="136">
        <v>0.14000000000000001</v>
      </c>
      <c r="O723" s="136">
        <v>1.56</v>
      </c>
      <c r="P723" s="136">
        <v>1.37</v>
      </c>
      <c r="Q723" s="136">
        <v>4.43</v>
      </c>
      <c r="R723" s="136">
        <v>2.8</v>
      </c>
      <c r="S723" s="136">
        <v>49.07</v>
      </c>
      <c r="T723" s="136"/>
      <c r="U723" s="136"/>
      <c r="V723" s="136"/>
      <c r="W723" s="137"/>
      <c r="X723" s="136"/>
      <c r="Y723" s="2"/>
      <c r="Z723" s="2"/>
    </row>
    <row r="724" spans="1:26" ht="15.75" customHeight="1" thickTop="1" thickBot="1" x14ac:dyDescent="0.35">
      <c r="A724" s="130" t="s">
        <v>721</v>
      </c>
      <c r="B724" s="130">
        <v>723</v>
      </c>
      <c r="C724" s="133" t="s">
        <v>1122</v>
      </c>
      <c r="D724" s="133"/>
      <c r="E724" s="133">
        <v>4.58</v>
      </c>
      <c r="F724" s="140">
        <v>-1.72</v>
      </c>
      <c r="G724" s="135">
        <v>71600</v>
      </c>
      <c r="H724" s="133">
        <v>331</v>
      </c>
      <c r="I724" s="135">
        <v>2375</v>
      </c>
      <c r="J724" s="133">
        <v>10.38</v>
      </c>
      <c r="K724" s="133">
        <v>2.0299999999999998</v>
      </c>
      <c r="L724" s="133">
        <v>4.22</v>
      </c>
      <c r="M724" s="133">
        <v>0.05</v>
      </c>
      <c r="N724" s="133">
        <v>0.45</v>
      </c>
      <c r="O724" s="133">
        <v>4.83</v>
      </c>
      <c r="P724" s="133">
        <v>19.91</v>
      </c>
      <c r="Q724" s="133">
        <v>0.97</v>
      </c>
      <c r="R724" s="133">
        <v>5.56</v>
      </c>
      <c r="S724" s="133">
        <v>42.55</v>
      </c>
      <c r="T724" s="133"/>
      <c r="U724" s="133"/>
      <c r="V724" s="133"/>
      <c r="W724" s="134"/>
      <c r="X724" s="133"/>
      <c r="Y724" s="2"/>
      <c r="Z724" s="2"/>
    </row>
    <row r="725" spans="1:26" ht="15.75" customHeight="1" thickTop="1" thickBot="1" x14ac:dyDescent="0.35">
      <c r="A725" s="131" t="s">
        <v>722</v>
      </c>
      <c r="B725" s="131">
        <v>724</v>
      </c>
      <c r="C725" s="136" t="s">
        <v>1122</v>
      </c>
      <c r="D725" s="136"/>
      <c r="E725" s="136">
        <v>1.52</v>
      </c>
      <c r="F725" s="139">
        <v>-1.3</v>
      </c>
      <c r="G725" s="138">
        <v>107400</v>
      </c>
      <c r="H725" s="136">
        <v>163</v>
      </c>
      <c r="I725" s="136">
        <v>912</v>
      </c>
      <c r="J725" s="136"/>
      <c r="K725" s="136">
        <v>1.1599999999999999</v>
      </c>
      <c r="L725" s="136">
        <v>0.77</v>
      </c>
      <c r="M725" s="136">
        <v>0.06</v>
      </c>
      <c r="N725" s="136">
        <v>0</v>
      </c>
      <c r="O725" s="136">
        <v>-0.66</v>
      </c>
      <c r="P725" s="136">
        <v>-1.17</v>
      </c>
      <c r="Q725" s="136">
        <v>-6.08</v>
      </c>
      <c r="R725" s="136">
        <v>3.81</v>
      </c>
      <c r="S725" s="136">
        <v>29.12</v>
      </c>
      <c r="T725" s="136"/>
      <c r="U725" s="136"/>
      <c r="V725" s="136"/>
      <c r="W725" s="137"/>
      <c r="X725" s="136"/>
      <c r="Y725" s="2"/>
      <c r="Z725" s="2"/>
    </row>
    <row r="726" spans="1:26" ht="15.75" customHeight="1" thickTop="1" thickBot="1" x14ac:dyDescent="0.35">
      <c r="A726" s="130" t="s">
        <v>723</v>
      </c>
      <c r="B726" s="130">
        <v>725</v>
      </c>
      <c r="C726" s="133" t="s">
        <v>1123</v>
      </c>
      <c r="D726" s="133"/>
      <c r="E726" s="133">
        <v>0.35</v>
      </c>
      <c r="F726" s="133">
        <v>0</v>
      </c>
      <c r="G726" s="133">
        <v>0</v>
      </c>
      <c r="H726" s="133">
        <v>0</v>
      </c>
      <c r="I726" s="133">
        <v>872</v>
      </c>
      <c r="J726" s="133"/>
      <c r="K726" s="133">
        <v>0.44</v>
      </c>
      <c r="L726" s="133">
        <v>0.75</v>
      </c>
      <c r="M726" s="133"/>
      <c r="N726" s="133">
        <v>0</v>
      </c>
      <c r="O726" s="133">
        <v>-8.8000000000000007</v>
      </c>
      <c r="P726" s="133">
        <v>-17.45</v>
      </c>
      <c r="Q726" s="133">
        <v>-440.07</v>
      </c>
      <c r="R726" s="133"/>
      <c r="S726" s="133">
        <v>2.96</v>
      </c>
      <c r="T726" s="133"/>
      <c r="U726" s="133"/>
      <c r="V726" s="133"/>
      <c r="W726" s="134"/>
      <c r="X726" s="133"/>
      <c r="Y726" s="2"/>
      <c r="Z726" s="2"/>
    </row>
    <row r="727" spans="1:26" ht="15.75" customHeight="1" thickTop="1" thickBot="1" x14ac:dyDescent="0.35">
      <c r="A727" s="131" t="s">
        <v>724</v>
      </c>
      <c r="B727" s="131">
        <v>726</v>
      </c>
      <c r="C727" s="136" t="s">
        <v>1122</v>
      </c>
      <c r="D727" s="136"/>
      <c r="E727" s="136">
        <v>10.199999999999999</v>
      </c>
      <c r="F727" s="139">
        <v>-6.42</v>
      </c>
      <c r="G727" s="138">
        <v>8128400</v>
      </c>
      <c r="H727" s="138">
        <v>84460</v>
      </c>
      <c r="I727" s="138">
        <v>4333</v>
      </c>
      <c r="J727" s="136">
        <v>22.82</v>
      </c>
      <c r="K727" s="136">
        <v>4.47</v>
      </c>
      <c r="L727" s="136">
        <v>0.2</v>
      </c>
      <c r="M727" s="136">
        <v>0.17</v>
      </c>
      <c r="N727" s="136">
        <v>0.42</v>
      </c>
      <c r="O727" s="136">
        <v>17.62</v>
      </c>
      <c r="P727" s="136">
        <v>20.85</v>
      </c>
      <c r="Q727" s="136">
        <v>22.66</v>
      </c>
      <c r="R727" s="136">
        <v>1.52</v>
      </c>
      <c r="S727" s="136">
        <v>29.6</v>
      </c>
      <c r="T727" s="136"/>
      <c r="U727" s="136"/>
      <c r="V727" s="136"/>
      <c r="W727" s="137"/>
      <c r="X727" s="136"/>
      <c r="Y727" s="2"/>
      <c r="Z727" s="2"/>
    </row>
    <row r="728" spans="1:26" ht="15.75" customHeight="1" thickTop="1" thickBot="1" x14ac:dyDescent="0.35">
      <c r="A728" s="130" t="s">
        <v>725</v>
      </c>
      <c r="B728" s="130">
        <v>727</v>
      </c>
      <c r="C728" s="133" t="s">
        <v>1122</v>
      </c>
      <c r="D728" s="133" t="s">
        <v>4</v>
      </c>
      <c r="E728" s="133">
        <v>13.2</v>
      </c>
      <c r="F728" s="133">
        <v>0</v>
      </c>
      <c r="G728" s="133">
        <v>0</v>
      </c>
      <c r="H728" s="133">
        <v>0</v>
      </c>
      <c r="I728" s="133">
        <v>92</v>
      </c>
      <c r="J728" s="133"/>
      <c r="K728" s="133"/>
      <c r="L728" s="133">
        <v>0.45</v>
      </c>
      <c r="M728" s="133"/>
      <c r="N728" s="133">
        <v>0</v>
      </c>
      <c r="O728" s="133">
        <v>-27.8</v>
      </c>
      <c r="P728" s="133">
        <v>-35.229999999999997</v>
      </c>
      <c r="Q728" s="133">
        <v>-272.11</v>
      </c>
      <c r="R728" s="133"/>
      <c r="S728" s="133">
        <v>35.51</v>
      </c>
      <c r="T728" s="133"/>
      <c r="U728" s="133"/>
      <c r="V728" s="133"/>
      <c r="W728" s="134"/>
      <c r="X728" s="133"/>
      <c r="Y728" s="2"/>
      <c r="Z728" s="2"/>
    </row>
    <row r="729" spans="1:26" ht="15.75" customHeight="1" thickTop="1" thickBot="1" x14ac:dyDescent="0.35">
      <c r="A729" s="131" t="s">
        <v>726</v>
      </c>
      <c r="B729" s="131">
        <v>728</v>
      </c>
      <c r="C729" s="136" t="s">
        <v>1123</v>
      </c>
      <c r="D729" s="136"/>
      <c r="E729" s="136">
        <v>12</v>
      </c>
      <c r="F729" s="139">
        <v>-3.23</v>
      </c>
      <c r="G729" s="138">
        <v>873000</v>
      </c>
      <c r="H729" s="138">
        <v>10545</v>
      </c>
      <c r="I729" s="138">
        <v>2160</v>
      </c>
      <c r="J729" s="136">
        <v>40.950000000000003</v>
      </c>
      <c r="K729" s="136">
        <v>6.26</v>
      </c>
      <c r="L729" s="136">
        <v>0.09</v>
      </c>
      <c r="M729" s="136">
        <v>0.06</v>
      </c>
      <c r="N729" s="136">
        <v>0.28999999999999998</v>
      </c>
      <c r="O729" s="136">
        <v>11.28</v>
      </c>
      <c r="P729" s="136">
        <v>12.01</v>
      </c>
      <c r="Q729" s="136">
        <v>16.09</v>
      </c>
      <c r="R729" s="136">
        <v>1.02</v>
      </c>
      <c r="S729" s="136">
        <v>25</v>
      </c>
      <c r="T729" s="136"/>
      <c r="U729" s="136"/>
      <c r="V729" s="136"/>
      <c r="W729" s="137"/>
      <c r="X729" s="136"/>
      <c r="Y729" s="2"/>
      <c r="Z729" s="2"/>
    </row>
    <row r="730" spans="1:26" ht="15.75" customHeight="1" thickTop="1" thickBot="1" x14ac:dyDescent="0.35">
      <c r="A730" s="130" t="s">
        <v>727</v>
      </c>
      <c r="B730" s="130">
        <v>729</v>
      </c>
      <c r="C730" s="133" t="s">
        <v>1123</v>
      </c>
      <c r="D730" s="133"/>
      <c r="E730" s="133">
        <v>14.5</v>
      </c>
      <c r="F730" s="140">
        <v>-1.36</v>
      </c>
      <c r="G730" s="135">
        <v>41700</v>
      </c>
      <c r="H730" s="133">
        <v>609</v>
      </c>
      <c r="I730" s="135">
        <v>1561</v>
      </c>
      <c r="J730" s="133">
        <v>12.43</v>
      </c>
      <c r="K730" s="133">
        <v>1.96</v>
      </c>
      <c r="L730" s="133">
        <v>0.48</v>
      </c>
      <c r="M730" s="133">
        <v>0.35</v>
      </c>
      <c r="N730" s="133">
        <v>1.1499999999999999</v>
      </c>
      <c r="O730" s="133">
        <v>13.31</v>
      </c>
      <c r="P730" s="133">
        <v>16.63</v>
      </c>
      <c r="Q730" s="133">
        <v>5.49</v>
      </c>
      <c r="R730" s="133">
        <v>2.41</v>
      </c>
      <c r="S730" s="133">
        <v>15.27</v>
      </c>
      <c r="T730" s="133"/>
      <c r="U730" s="133"/>
      <c r="V730" s="133"/>
      <c r="W730" s="134"/>
      <c r="X730" s="133"/>
      <c r="Y730" s="2"/>
      <c r="Z730" s="2"/>
    </row>
    <row r="731" spans="1:26" ht="15.75" customHeight="1" thickTop="1" thickBot="1" x14ac:dyDescent="0.35">
      <c r="A731" s="131" t="s">
        <v>728</v>
      </c>
      <c r="B731" s="131">
        <v>730</v>
      </c>
      <c r="C731" s="136" t="s">
        <v>1123</v>
      </c>
      <c r="D731" s="136"/>
      <c r="E731" s="136">
        <v>9.4</v>
      </c>
      <c r="F731" s="139">
        <v>-2.59</v>
      </c>
      <c r="G731" s="138">
        <v>477100</v>
      </c>
      <c r="H731" s="138">
        <v>4562</v>
      </c>
      <c r="I731" s="138">
        <v>2820</v>
      </c>
      <c r="J731" s="136"/>
      <c r="K731" s="136">
        <v>2.1800000000000002</v>
      </c>
      <c r="L731" s="136">
        <v>1.18</v>
      </c>
      <c r="M731" s="136">
        <v>0.2</v>
      </c>
      <c r="N731" s="136">
        <v>0</v>
      </c>
      <c r="O731" s="136">
        <v>-3.75</v>
      </c>
      <c r="P731" s="136">
        <v>-6.32</v>
      </c>
      <c r="Q731" s="136">
        <v>-12.74</v>
      </c>
      <c r="R731" s="136">
        <v>2.13</v>
      </c>
      <c r="S731" s="136">
        <v>26.86</v>
      </c>
      <c r="T731" s="136"/>
      <c r="U731" s="136"/>
      <c r="V731" s="136"/>
      <c r="W731" s="137"/>
      <c r="X731" s="136"/>
      <c r="Y731" s="2"/>
      <c r="Z731" s="2"/>
    </row>
    <row r="732" spans="1:26" ht="15.75" customHeight="1" thickTop="1" thickBot="1" x14ac:dyDescent="0.35">
      <c r="A732" s="130" t="s">
        <v>729</v>
      </c>
      <c r="B732" s="130">
        <v>731</v>
      </c>
      <c r="C732" s="133" t="s">
        <v>1122</v>
      </c>
      <c r="D732" s="133"/>
      <c r="E732" s="133">
        <v>2.2999999999999998</v>
      </c>
      <c r="F732" s="140">
        <v>-0.86</v>
      </c>
      <c r="G732" s="135">
        <v>14631800</v>
      </c>
      <c r="H732" s="135">
        <v>34493</v>
      </c>
      <c r="I732" s="135">
        <v>1196</v>
      </c>
      <c r="J732" s="133">
        <v>25.39</v>
      </c>
      <c r="K732" s="133">
        <v>1.5</v>
      </c>
      <c r="L732" s="133">
        <v>0.84</v>
      </c>
      <c r="M732" s="133">
        <v>0.04</v>
      </c>
      <c r="N732" s="133">
        <v>0.09</v>
      </c>
      <c r="O732" s="133">
        <v>5.3</v>
      </c>
      <c r="P732" s="133">
        <v>5.84</v>
      </c>
      <c r="Q732" s="133">
        <v>7.67</v>
      </c>
      <c r="R732" s="133">
        <v>1.77</v>
      </c>
      <c r="S732" s="133">
        <v>39.75</v>
      </c>
      <c r="T732" s="133"/>
      <c r="U732" s="133"/>
      <c r="V732" s="133"/>
      <c r="W732" s="134"/>
      <c r="X732" s="133"/>
      <c r="Y732" s="2"/>
      <c r="Z732" s="2"/>
    </row>
    <row r="733" spans="1:26" ht="15.75" customHeight="1" thickTop="1" thickBot="1" x14ac:dyDescent="0.35">
      <c r="A733" s="131" t="s">
        <v>730</v>
      </c>
      <c r="B733" s="131">
        <v>732</v>
      </c>
      <c r="C733" s="136" t="s">
        <v>1122</v>
      </c>
      <c r="D733" s="136"/>
      <c r="E733" s="136">
        <v>0.6</v>
      </c>
      <c r="F733" s="137">
        <v>1.69</v>
      </c>
      <c r="G733" s="138">
        <v>3900</v>
      </c>
      <c r="H733" s="136">
        <v>2</v>
      </c>
      <c r="I733" s="136">
        <v>992</v>
      </c>
      <c r="J733" s="136">
        <v>10.79</v>
      </c>
      <c r="K733" s="136">
        <v>0.38</v>
      </c>
      <c r="L733" s="136">
        <v>0.12</v>
      </c>
      <c r="M733" s="136"/>
      <c r="N733" s="136">
        <v>0.05</v>
      </c>
      <c r="O733" s="136">
        <v>3.31</v>
      </c>
      <c r="P733" s="136">
        <v>3.55</v>
      </c>
      <c r="Q733" s="136">
        <v>6.63</v>
      </c>
      <c r="R733" s="136"/>
      <c r="S733" s="136">
        <v>64.95</v>
      </c>
      <c r="T733" s="136"/>
      <c r="U733" s="136"/>
      <c r="V733" s="136"/>
      <c r="W733" s="137"/>
      <c r="X733" s="136"/>
      <c r="Y733" s="2"/>
      <c r="Z733" s="2"/>
    </row>
    <row r="734" spans="1:26" ht="15.75" customHeight="1" thickTop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hyperlinks>
    <hyperlink ref="A2" r:id="rId1" display="http://siamchart.com/stock-chart/2S/" xr:uid="{00000000-0004-0000-0000-000000000000}"/>
    <hyperlink ref="B2" r:id="rId2" display="http://siamchart.com/stock-ichart/2S/" xr:uid="{00000000-0004-0000-0000-000001000000}"/>
    <hyperlink ref="A3" r:id="rId3" display="http://siamchart.com/stock-chart/3K-BAT/" xr:uid="{00000000-0004-0000-0000-000002000000}"/>
    <hyperlink ref="B3" r:id="rId4" display="http://siamchart.com/stock-ichart/3K-BAT/" xr:uid="{00000000-0004-0000-0000-000003000000}"/>
    <hyperlink ref="C3" r:id="rId5" tooltip="ตารางข้อมูลงบการเงิน รายควอเตอร์ ย้อนหลัง 10 ปี" display="http://siamchart.com/stock-info/3K-BAT/" xr:uid="{00000000-0004-0000-0000-000004000000}"/>
    <hyperlink ref="A4" r:id="rId6" display="http://siamchart.com/stock-chart/7UP/" xr:uid="{00000000-0004-0000-0000-000005000000}"/>
    <hyperlink ref="B4" r:id="rId7" display="http://siamchart.com/stock-ichart/7UP/" xr:uid="{00000000-0004-0000-0000-000006000000}"/>
    <hyperlink ref="A5" r:id="rId8" display="http://siamchart.com/stock-chart/A/" xr:uid="{00000000-0004-0000-0000-000007000000}"/>
    <hyperlink ref="B5" r:id="rId9" display="http://siamchart.com/stock-ichart/A/" xr:uid="{00000000-0004-0000-0000-000008000000}"/>
    <hyperlink ref="A6" r:id="rId10" display="http://siamchart.com/stock-chart/A5/" xr:uid="{00000000-0004-0000-0000-000009000000}"/>
    <hyperlink ref="B6" r:id="rId11" display="http://siamchart.com/stock-ichart/A5/" xr:uid="{00000000-0004-0000-0000-00000A000000}"/>
    <hyperlink ref="A7" r:id="rId12" display="http://siamchart.com/stock-chart/AAV/" xr:uid="{00000000-0004-0000-0000-00000B000000}"/>
    <hyperlink ref="B7" r:id="rId13" display="http://siamchart.com/stock-ichart/AAV/" xr:uid="{00000000-0004-0000-0000-00000C000000}"/>
    <hyperlink ref="A8" r:id="rId14" display="http://siamchart.com/stock-chart/ABICO/" xr:uid="{00000000-0004-0000-0000-00000D000000}"/>
    <hyperlink ref="B8" r:id="rId15" display="http://siamchart.com/stock-ichart/ABICO/" xr:uid="{00000000-0004-0000-0000-00000E000000}"/>
    <hyperlink ref="A9" r:id="rId16" display="http://siamchart.com/stock-chart/ABM/" xr:uid="{00000000-0004-0000-0000-00000F000000}"/>
    <hyperlink ref="B9" r:id="rId17" display="http://siamchart.com/stock-ichart/ABM/" xr:uid="{00000000-0004-0000-0000-000010000000}"/>
    <hyperlink ref="A10" r:id="rId18" display="http://siamchart.com/stock-chart/ACAP/" xr:uid="{00000000-0004-0000-0000-000011000000}"/>
    <hyperlink ref="B10" r:id="rId19" display="http://siamchart.com/stock-ichart/ACAP/" xr:uid="{00000000-0004-0000-0000-000012000000}"/>
    <hyperlink ref="A11" r:id="rId20" display="http://siamchart.com/stock-chart/ACC/" xr:uid="{00000000-0004-0000-0000-000013000000}"/>
    <hyperlink ref="B11" r:id="rId21" display="http://siamchart.com/stock-ichart/ACC/" xr:uid="{00000000-0004-0000-0000-000014000000}"/>
    <hyperlink ref="A12" r:id="rId22" display="http://siamchart.com/stock-chart/ACE/" xr:uid="{00000000-0004-0000-0000-000015000000}"/>
    <hyperlink ref="B12" r:id="rId23" display="http://siamchart.com/stock-ichart/ACE/" xr:uid="{00000000-0004-0000-0000-000016000000}"/>
    <hyperlink ref="A13" r:id="rId24" display="http://siamchart.com/stock-chart/ACG/" xr:uid="{00000000-0004-0000-0000-000017000000}"/>
    <hyperlink ref="B13" r:id="rId25" display="http://siamchart.com/stock-ichart/ACG/" xr:uid="{00000000-0004-0000-0000-000018000000}"/>
    <hyperlink ref="A14" r:id="rId26" display="http://siamchart.com/stock-chart/ADB/" xr:uid="{00000000-0004-0000-0000-000019000000}"/>
    <hyperlink ref="B14" r:id="rId27" display="http://siamchart.com/stock-ichart/ADB/" xr:uid="{00000000-0004-0000-0000-00001A000000}"/>
    <hyperlink ref="A15" r:id="rId28" display="http://siamchart.com/stock-chart/ADVANC/" xr:uid="{00000000-0004-0000-0000-00001B000000}"/>
    <hyperlink ref="B15" r:id="rId29" display="http://siamchart.com/stock-ichart/ADVANC/" xr:uid="{00000000-0004-0000-0000-00001C000000}"/>
    <hyperlink ref="A16" r:id="rId30" display="http://siamchart.com/stock-chart/AEC/" xr:uid="{00000000-0004-0000-0000-00001D000000}"/>
    <hyperlink ref="B16" r:id="rId31" display="http://siamchart.com/stock-ichart/AEC/" xr:uid="{00000000-0004-0000-0000-00001E000000}"/>
    <hyperlink ref="A17" r:id="rId32" display="http://siamchart.com/stock-chart/AEONTS/" xr:uid="{00000000-0004-0000-0000-00001F000000}"/>
    <hyperlink ref="B17" r:id="rId33" display="http://siamchart.com/stock-ichart/AEONTS/" xr:uid="{00000000-0004-0000-0000-000020000000}"/>
    <hyperlink ref="A18" r:id="rId34" display="http://siamchart.com/stock-chart/AF/" xr:uid="{00000000-0004-0000-0000-000021000000}"/>
    <hyperlink ref="B18" r:id="rId35" display="http://siamchart.com/stock-ichart/AF/" xr:uid="{00000000-0004-0000-0000-000022000000}"/>
    <hyperlink ref="A19" r:id="rId36" display="http://siamchart.com/stock-chart/AFC/" xr:uid="{00000000-0004-0000-0000-000023000000}"/>
    <hyperlink ref="B19" r:id="rId37" display="http://siamchart.com/stock-ichart/AFC/" xr:uid="{00000000-0004-0000-0000-000024000000}"/>
    <hyperlink ref="A20" r:id="rId38" display="http://siamchart.com/stock-chart/AGE/" xr:uid="{00000000-0004-0000-0000-000025000000}"/>
    <hyperlink ref="B20" r:id="rId39" display="http://siamchart.com/stock-ichart/AGE/" xr:uid="{00000000-0004-0000-0000-000026000000}"/>
    <hyperlink ref="A21" r:id="rId40" display="http://siamchart.com/stock-chart/AH/" xr:uid="{00000000-0004-0000-0000-000027000000}"/>
    <hyperlink ref="B21" r:id="rId41" display="http://siamchart.com/stock-ichart/AH/" xr:uid="{00000000-0004-0000-0000-000028000000}"/>
    <hyperlink ref="A22" r:id="rId42" display="http://siamchart.com/stock-chart/AHC/" xr:uid="{00000000-0004-0000-0000-000029000000}"/>
    <hyperlink ref="B22" r:id="rId43" display="http://siamchart.com/stock-ichart/AHC/" xr:uid="{00000000-0004-0000-0000-00002A000000}"/>
    <hyperlink ref="A23" r:id="rId44" display="http://siamchart.com/stock-chart/AI/" xr:uid="{00000000-0004-0000-0000-00002B000000}"/>
    <hyperlink ref="B23" r:id="rId45" display="http://siamchart.com/stock-ichart/AI/" xr:uid="{00000000-0004-0000-0000-00002C000000}"/>
    <hyperlink ref="A24" r:id="rId46" display="http://siamchart.com/stock-chart/AIE/" xr:uid="{00000000-0004-0000-0000-00002D000000}"/>
    <hyperlink ref="B24" r:id="rId47" display="http://siamchart.com/stock-ichart/AIE/" xr:uid="{00000000-0004-0000-0000-00002E000000}"/>
    <hyperlink ref="A25" r:id="rId48" display="http://siamchart.com/stock-chart/AIRA/" xr:uid="{00000000-0004-0000-0000-00002F000000}"/>
    <hyperlink ref="B25" r:id="rId49" display="http://siamchart.com/stock-ichart/AIRA/" xr:uid="{00000000-0004-0000-0000-000030000000}"/>
    <hyperlink ref="A26" r:id="rId50" display="http://siamchart.com/stock-chart/AIT/" xr:uid="{00000000-0004-0000-0000-000031000000}"/>
    <hyperlink ref="B26" r:id="rId51" display="http://siamchart.com/stock-ichart/AIT/" xr:uid="{00000000-0004-0000-0000-000032000000}"/>
    <hyperlink ref="A27" r:id="rId52" display="http://siamchart.com/stock-chart/AJ/" xr:uid="{00000000-0004-0000-0000-000033000000}"/>
    <hyperlink ref="B27" r:id="rId53" display="http://siamchart.com/stock-ichart/AJ/" xr:uid="{00000000-0004-0000-0000-000034000000}"/>
    <hyperlink ref="A28" r:id="rId54" display="http://siamchart.com/stock-chart/AJA/" xr:uid="{00000000-0004-0000-0000-000035000000}"/>
    <hyperlink ref="B28" r:id="rId55" display="http://siamchart.com/stock-ichart/AJA/" xr:uid="{00000000-0004-0000-0000-000036000000}"/>
    <hyperlink ref="A29" r:id="rId56" display="http://siamchart.com/stock-chart/AKP/" xr:uid="{00000000-0004-0000-0000-000037000000}"/>
    <hyperlink ref="B29" r:id="rId57" display="http://siamchart.com/stock-ichart/AKP/" xr:uid="{00000000-0004-0000-0000-000038000000}"/>
    <hyperlink ref="A30" r:id="rId58" display="http://siamchart.com/stock-chart/AKR/" xr:uid="{00000000-0004-0000-0000-000039000000}"/>
    <hyperlink ref="B30" r:id="rId59" display="http://siamchart.com/stock-ichart/AKR/" xr:uid="{00000000-0004-0000-0000-00003A000000}"/>
    <hyperlink ref="A31" r:id="rId60" display="http://siamchart.com/stock-chart/ALL/" xr:uid="{00000000-0004-0000-0000-00003B000000}"/>
    <hyperlink ref="B31" r:id="rId61" display="http://siamchart.com/stock-ichart/ALL/" xr:uid="{00000000-0004-0000-0000-00003C000000}"/>
    <hyperlink ref="A32" r:id="rId62" display="http://siamchart.com/stock-chart/ALLA/" xr:uid="{00000000-0004-0000-0000-00003D000000}"/>
    <hyperlink ref="B32" r:id="rId63" display="http://siamchart.com/stock-ichart/ALLA/" xr:uid="{00000000-0004-0000-0000-00003E000000}"/>
    <hyperlink ref="A33" r:id="rId64" display="http://siamchart.com/stock-chart/ALT/" xr:uid="{00000000-0004-0000-0000-00003F000000}"/>
    <hyperlink ref="B33" r:id="rId65" display="http://siamchart.com/stock-ichart/ALT/" xr:uid="{00000000-0004-0000-0000-000040000000}"/>
    <hyperlink ref="A34" r:id="rId66" display="http://siamchart.com/stock-chart/ALUCON/" xr:uid="{00000000-0004-0000-0000-000041000000}"/>
    <hyperlink ref="B34" r:id="rId67" display="http://siamchart.com/stock-ichart/ALUCON/" xr:uid="{00000000-0004-0000-0000-000042000000}"/>
    <hyperlink ref="A35" r:id="rId68" display="http://siamchart.com/stock-chart/AMA/" xr:uid="{00000000-0004-0000-0000-000043000000}"/>
    <hyperlink ref="B35" r:id="rId69" display="http://siamchart.com/stock-ichart/AMA/" xr:uid="{00000000-0004-0000-0000-000044000000}"/>
    <hyperlink ref="A36" r:id="rId70" display="http://siamchart.com/stock-chart/AMANAH/" xr:uid="{00000000-0004-0000-0000-000045000000}"/>
    <hyperlink ref="B36" r:id="rId71" display="http://siamchart.com/stock-ichart/AMANAH/" xr:uid="{00000000-0004-0000-0000-000046000000}"/>
    <hyperlink ref="A37" r:id="rId72" display="http://siamchart.com/stock-chart/AMARIN/" xr:uid="{00000000-0004-0000-0000-000047000000}"/>
    <hyperlink ref="B37" r:id="rId73" display="http://siamchart.com/stock-ichart/AMARIN/" xr:uid="{00000000-0004-0000-0000-000048000000}"/>
    <hyperlink ref="A38" r:id="rId74" display="http://siamchart.com/stock-chart/AMATA/" xr:uid="{00000000-0004-0000-0000-000049000000}"/>
    <hyperlink ref="B38" r:id="rId75" display="http://siamchart.com/stock-ichart/AMATA/" xr:uid="{00000000-0004-0000-0000-00004A000000}"/>
    <hyperlink ref="A39" r:id="rId76" display="http://siamchart.com/stock-chart/AMATAV/" xr:uid="{00000000-0004-0000-0000-00004B000000}"/>
    <hyperlink ref="B39" r:id="rId77" display="http://siamchart.com/stock-ichart/AMATAV/" xr:uid="{00000000-0004-0000-0000-00004C000000}"/>
    <hyperlink ref="A40" r:id="rId78" display="http://siamchart.com/stock-chart/AMC/" xr:uid="{00000000-0004-0000-0000-00004D000000}"/>
    <hyperlink ref="B40" r:id="rId79" display="http://siamchart.com/stock-ichart/AMC/" xr:uid="{00000000-0004-0000-0000-00004E000000}"/>
    <hyperlink ref="A41" r:id="rId80" display="http://siamchart.com/stock-chart/ANAN/" xr:uid="{00000000-0004-0000-0000-00004F000000}"/>
    <hyperlink ref="B41" r:id="rId81" display="http://siamchart.com/stock-ichart/ANAN/" xr:uid="{00000000-0004-0000-0000-000050000000}"/>
    <hyperlink ref="A42" r:id="rId82" display="http://siamchart.com/stock-chart/AOT/" xr:uid="{00000000-0004-0000-0000-000051000000}"/>
    <hyperlink ref="B42" r:id="rId83" display="http://siamchart.com/stock-ichart/AOT/" xr:uid="{00000000-0004-0000-0000-000052000000}"/>
    <hyperlink ref="A43" r:id="rId84" display="http://siamchart.com/stock-chart/AP/" xr:uid="{00000000-0004-0000-0000-000053000000}"/>
    <hyperlink ref="B43" r:id="rId85" display="http://siamchart.com/stock-ichart/AP/" xr:uid="{00000000-0004-0000-0000-000054000000}"/>
    <hyperlink ref="A44" r:id="rId86" display="http://siamchart.com/stock-chart/APCO/" xr:uid="{00000000-0004-0000-0000-000055000000}"/>
    <hyperlink ref="B44" r:id="rId87" display="http://siamchart.com/stock-ichart/APCO/" xr:uid="{00000000-0004-0000-0000-000056000000}"/>
    <hyperlink ref="A45" r:id="rId88" display="http://siamchart.com/stock-chart/APCS/" xr:uid="{00000000-0004-0000-0000-000057000000}"/>
    <hyperlink ref="B45" r:id="rId89" display="http://siamchart.com/stock-ichart/APCS/" xr:uid="{00000000-0004-0000-0000-000058000000}"/>
    <hyperlink ref="A46" r:id="rId90" display="http://siamchart.com/stock-chart/APEX/" xr:uid="{00000000-0004-0000-0000-000059000000}"/>
    <hyperlink ref="B46" r:id="rId91" display="http://siamchart.com/stock-ichart/APEX/" xr:uid="{00000000-0004-0000-0000-00005A000000}"/>
    <hyperlink ref="A47" r:id="rId92" display="http://siamchart.com/stock-chart/APP/" xr:uid="{00000000-0004-0000-0000-00005B000000}"/>
    <hyperlink ref="B47" r:id="rId93" display="http://siamchart.com/stock-ichart/APP/" xr:uid="{00000000-0004-0000-0000-00005C000000}"/>
    <hyperlink ref="A48" r:id="rId94" display="http://siamchart.com/stock-chart/APURE/" xr:uid="{00000000-0004-0000-0000-00005D000000}"/>
    <hyperlink ref="B48" r:id="rId95" display="http://siamchart.com/stock-ichart/APURE/" xr:uid="{00000000-0004-0000-0000-00005E000000}"/>
    <hyperlink ref="A49" r:id="rId96" display="http://siamchart.com/stock-chart/AQ/" xr:uid="{00000000-0004-0000-0000-00005F000000}"/>
    <hyperlink ref="B49" r:id="rId97" display="http://siamchart.com/stock-ichart/AQ/" xr:uid="{00000000-0004-0000-0000-000060000000}"/>
    <hyperlink ref="A50" r:id="rId98" display="http://siamchart.com/stock-chart/AQUA/" xr:uid="{00000000-0004-0000-0000-000061000000}"/>
    <hyperlink ref="B50" r:id="rId99" display="http://siamchart.com/stock-ichart/AQUA/" xr:uid="{00000000-0004-0000-0000-000062000000}"/>
    <hyperlink ref="A51" r:id="rId100" display="http://siamchart.com/stock-chart/ARIN/" xr:uid="{00000000-0004-0000-0000-000063000000}"/>
    <hyperlink ref="B51" r:id="rId101" display="http://siamchart.com/stock-ichart/ARIN/" xr:uid="{00000000-0004-0000-0000-000064000000}"/>
    <hyperlink ref="A52" r:id="rId102" display="http://siamchart.com/stock-chart/ARIP/" xr:uid="{00000000-0004-0000-0000-000065000000}"/>
    <hyperlink ref="B52" r:id="rId103" display="http://siamchart.com/stock-ichart/ARIP/" xr:uid="{00000000-0004-0000-0000-000066000000}"/>
    <hyperlink ref="A53" r:id="rId104" display="http://siamchart.com/stock-chart/ARROW/" xr:uid="{00000000-0004-0000-0000-000067000000}"/>
    <hyperlink ref="B53" r:id="rId105" display="http://siamchart.com/stock-ichart/ARROW/" xr:uid="{00000000-0004-0000-0000-000068000000}"/>
    <hyperlink ref="A54" r:id="rId106" display="http://siamchart.com/stock-chart/AS/" xr:uid="{00000000-0004-0000-0000-000069000000}"/>
    <hyperlink ref="B54" r:id="rId107" display="http://siamchart.com/stock-ichart/AS/" xr:uid="{00000000-0004-0000-0000-00006A000000}"/>
    <hyperlink ref="A55" r:id="rId108" display="http://siamchart.com/stock-chart/ASAP/" xr:uid="{00000000-0004-0000-0000-00006B000000}"/>
    <hyperlink ref="B55" r:id="rId109" display="http://siamchart.com/stock-ichart/ASAP/" xr:uid="{00000000-0004-0000-0000-00006C000000}"/>
    <hyperlink ref="A56" r:id="rId110" display="http://siamchart.com/stock-chart/ASEFA/" xr:uid="{00000000-0004-0000-0000-00006D000000}"/>
    <hyperlink ref="B56" r:id="rId111" display="http://siamchart.com/stock-ichart/ASEFA/" xr:uid="{00000000-0004-0000-0000-00006E000000}"/>
    <hyperlink ref="A57" r:id="rId112" display="http://siamchart.com/stock-chart/ASIA/" xr:uid="{00000000-0004-0000-0000-00006F000000}"/>
    <hyperlink ref="B57" r:id="rId113" display="http://siamchart.com/stock-ichart/ASIA/" xr:uid="{00000000-0004-0000-0000-000070000000}"/>
    <hyperlink ref="A58" r:id="rId114" display="http://siamchart.com/stock-chart/ASIAN/" xr:uid="{00000000-0004-0000-0000-000071000000}"/>
    <hyperlink ref="B58" r:id="rId115" display="http://siamchart.com/stock-ichart/ASIAN/" xr:uid="{00000000-0004-0000-0000-000072000000}"/>
    <hyperlink ref="A59" r:id="rId116" display="http://siamchart.com/stock-chart/ASIMAR/" xr:uid="{00000000-0004-0000-0000-000073000000}"/>
    <hyperlink ref="B59" r:id="rId117" display="http://siamchart.com/stock-ichart/ASIMAR/" xr:uid="{00000000-0004-0000-0000-000074000000}"/>
    <hyperlink ref="A60" r:id="rId118" display="http://siamchart.com/stock-chart/ASK/" xr:uid="{00000000-0004-0000-0000-000075000000}"/>
    <hyperlink ref="B60" r:id="rId119" display="http://siamchart.com/stock-ichart/ASK/" xr:uid="{00000000-0004-0000-0000-000076000000}"/>
    <hyperlink ref="A61" r:id="rId120" display="http://siamchart.com/stock-chart/ASN/" xr:uid="{00000000-0004-0000-0000-000077000000}"/>
    <hyperlink ref="B61" r:id="rId121" display="http://siamchart.com/stock-ichart/ASN/" xr:uid="{00000000-0004-0000-0000-000078000000}"/>
    <hyperlink ref="A62" r:id="rId122" display="http://siamchart.com/stock-chart/ASP/" xr:uid="{00000000-0004-0000-0000-000079000000}"/>
    <hyperlink ref="B62" r:id="rId123" display="http://siamchart.com/stock-ichart/ASP/" xr:uid="{00000000-0004-0000-0000-00007A000000}"/>
    <hyperlink ref="A63" r:id="rId124" display="http://siamchart.com/stock-chart/ATP30/" xr:uid="{00000000-0004-0000-0000-00007B000000}"/>
    <hyperlink ref="B63" r:id="rId125" display="http://siamchart.com/stock-ichart/ATP30/" xr:uid="{00000000-0004-0000-0000-00007C000000}"/>
    <hyperlink ref="A64" r:id="rId126" display="http://siamchart.com/stock-chart/AU/" xr:uid="{00000000-0004-0000-0000-00007D000000}"/>
    <hyperlink ref="B64" r:id="rId127" display="http://siamchart.com/stock-ichart/AU/" xr:uid="{00000000-0004-0000-0000-00007E000000}"/>
    <hyperlink ref="A65" r:id="rId128" display="http://siamchart.com/stock-chart/AUCT/" xr:uid="{00000000-0004-0000-0000-00007F000000}"/>
    <hyperlink ref="B65" r:id="rId129" display="http://siamchart.com/stock-ichart/AUCT/" xr:uid="{00000000-0004-0000-0000-000080000000}"/>
    <hyperlink ref="A66" r:id="rId130" display="http://siamchart.com/stock-chart/AWC/" xr:uid="{00000000-0004-0000-0000-000081000000}"/>
    <hyperlink ref="B66" r:id="rId131" display="http://siamchart.com/stock-ichart/AWC/" xr:uid="{00000000-0004-0000-0000-000082000000}"/>
    <hyperlink ref="A67" r:id="rId132" display="http://siamchart.com/stock-chart/AYUD/" xr:uid="{00000000-0004-0000-0000-000083000000}"/>
    <hyperlink ref="B67" r:id="rId133" display="http://siamchart.com/stock-ichart/AYUD/" xr:uid="{00000000-0004-0000-0000-000084000000}"/>
    <hyperlink ref="A68" r:id="rId134" display="http://siamchart.com/stock-chart/B/" xr:uid="{00000000-0004-0000-0000-000085000000}"/>
    <hyperlink ref="B68" r:id="rId135" display="http://siamchart.com/stock-ichart/B/" xr:uid="{00000000-0004-0000-0000-000086000000}"/>
    <hyperlink ref="A69" r:id="rId136" display="http://siamchart.com/stock-chart/B52/" xr:uid="{00000000-0004-0000-0000-000087000000}"/>
    <hyperlink ref="B69" r:id="rId137" display="http://siamchart.com/stock-ichart/B52/" xr:uid="{00000000-0004-0000-0000-000088000000}"/>
    <hyperlink ref="A70" r:id="rId138" display="http://siamchart.com/stock-chart/BA/" xr:uid="{00000000-0004-0000-0000-000089000000}"/>
    <hyperlink ref="B70" r:id="rId139" display="http://siamchart.com/stock-ichart/BA/" xr:uid="{00000000-0004-0000-0000-00008A000000}"/>
    <hyperlink ref="A71" r:id="rId140" display="http://siamchart.com/stock-chart/BAFS/" xr:uid="{00000000-0004-0000-0000-00008B000000}"/>
    <hyperlink ref="B71" r:id="rId141" display="http://siamchart.com/stock-ichart/BAFS/" xr:uid="{00000000-0004-0000-0000-00008C000000}"/>
    <hyperlink ref="A72" r:id="rId142" display="http://siamchart.com/stock-chart/BAM/" xr:uid="{00000000-0004-0000-0000-00008D000000}"/>
    <hyperlink ref="B72" r:id="rId143" display="http://siamchart.com/stock-ichart/BAM/" xr:uid="{00000000-0004-0000-0000-00008E000000}"/>
    <hyperlink ref="A73" r:id="rId144" display="http://siamchart.com/stock-chart/BANPU/" xr:uid="{00000000-0004-0000-0000-00008F000000}"/>
    <hyperlink ref="B73" r:id="rId145" display="http://siamchart.com/stock-ichart/BANPU/" xr:uid="{00000000-0004-0000-0000-000090000000}"/>
    <hyperlink ref="A74" r:id="rId146" display="http://siamchart.com/stock-chart/BAT-3K/" xr:uid="{00000000-0004-0000-0000-000091000000}"/>
    <hyperlink ref="B74" r:id="rId147" display="http://siamchart.com/stock-ichart/BAT-3K/" xr:uid="{00000000-0004-0000-0000-000092000000}"/>
    <hyperlink ref="A75" r:id="rId148" display="http://siamchart.com/stock-chart/BAY/" xr:uid="{00000000-0004-0000-0000-000093000000}"/>
    <hyperlink ref="B75" r:id="rId149" display="http://siamchart.com/stock-ichart/BAY/" xr:uid="{00000000-0004-0000-0000-000094000000}"/>
    <hyperlink ref="A76" r:id="rId150" display="http://siamchart.com/stock-chart/BBL/" xr:uid="{00000000-0004-0000-0000-000095000000}"/>
    <hyperlink ref="B76" r:id="rId151" display="http://siamchart.com/stock-ichart/BBL/" xr:uid="{00000000-0004-0000-0000-000096000000}"/>
    <hyperlink ref="A77" r:id="rId152" display="http://siamchart.com/stock-chart/BC/" xr:uid="{00000000-0004-0000-0000-000097000000}"/>
    <hyperlink ref="B77" r:id="rId153" display="http://siamchart.com/stock-ichart/BC/" xr:uid="{00000000-0004-0000-0000-000098000000}"/>
    <hyperlink ref="A78" r:id="rId154" display="http://siamchart.com/stock-chart/BCH/" xr:uid="{00000000-0004-0000-0000-000099000000}"/>
    <hyperlink ref="B78" r:id="rId155" display="http://siamchart.com/stock-ichart/BCH/" xr:uid="{00000000-0004-0000-0000-00009A000000}"/>
    <hyperlink ref="A79" r:id="rId156" display="http://siamchart.com/stock-chart/BCP/" xr:uid="{00000000-0004-0000-0000-00009B000000}"/>
    <hyperlink ref="B79" r:id="rId157" display="http://siamchart.com/stock-ichart/BCP/" xr:uid="{00000000-0004-0000-0000-00009C000000}"/>
    <hyperlink ref="A80" r:id="rId158" display="http://siamchart.com/stock-chart/BCPG/" xr:uid="{00000000-0004-0000-0000-00009D000000}"/>
    <hyperlink ref="B80" r:id="rId159" display="http://siamchart.com/stock-ichart/BCPG/" xr:uid="{00000000-0004-0000-0000-00009E000000}"/>
    <hyperlink ref="A81" r:id="rId160" display="http://siamchart.com/stock-chart/BCT/" xr:uid="{00000000-0004-0000-0000-00009F000000}"/>
    <hyperlink ref="B81" r:id="rId161" display="http://siamchart.com/stock-ichart/BCT/" xr:uid="{00000000-0004-0000-0000-0000A0000000}"/>
    <hyperlink ref="A82" r:id="rId162" display="http://siamchart.com/stock-chart/BDMS/" xr:uid="{00000000-0004-0000-0000-0000A1000000}"/>
    <hyperlink ref="B82" r:id="rId163" display="http://siamchart.com/stock-ichart/BDMS/" xr:uid="{00000000-0004-0000-0000-0000A2000000}"/>
    <hyperlink ref="A83" r:id="rId164" display="http://siamchart.com/stock-chart/BEAUTY/" xr:uid="{00000000-0004-0000-0000-0000A3000000}"/>
    <hyperlink ref="B83" r:id="rId165" display="http://siamchart.com/stock-ichart/BEAUTY/" xr:uid="{00000000-0004-0000-0000-0000A4000000}"/>
    <hyperlink ref="A84" r:id="rId166" display="http://siamchart.com/stock-chart/BEC/" xr:uid="{00000000-0004-0000-0000-0000A5000000}"/>
    <hyperlink ref="B84" r:id="rId167" display="http://siamchart.com/stock-ichart/BEC/" xr:uid="{00000000-0004-0000-0000-0000A6000000}"/>
    <hyperlink ref="A85" r:id="rId168" display="http://siamchart.com/stock-chart/BEM/" xr:uid="{00000000-0004-0000-0000-0000A7000000}"/>
    <hyperlink ref="B85" r:id="rId169" display="http://siamchart.com/stock-ichart/BEM/" xr:uid="{00000000-0004-0000-0000-0000A8000000}"/>
    <hyperlink ref="A86" r:id="rId170" display="http://siamchart.com/stock-chart/BFIT/" xr:uid="{00000000-0004-0000-0000-0000A9000000}"/>
    <hyperlink ref="B86" r:id="rId171" display="http://siamchart.com/stock-ichart/BFIT/" xr:uid="{00000000-0004-0000-0000-0000AA000000}"/>
    <hyperlink ref="A87" r:id="rId172" display="http://siamchart.com/stock-chart/BGC/" xr:uid="{00000000-0004-0000-0000-0000AB000000}"/>
    <hyperlink ref="B87" r:id="rId173" display="http://siamchart.com/stock-ichart/BGC/" xr:uid="{00000000-0004-0000-0000-0000AC000000}"/>
    <hyperlink ref="A88" r:id="rId174" display="http://siamchart.com/stock-chart/BGRIM/" xr:uid="{00000000-0004-0000-0000-0000AD000000}"/>
    <hyperlink ref="B88" r:id="rId175" display="http://siamchart.com/stock-ichart/BGRIM/" xr:uid="{00000000-0004-0000-0000-0000AE000000}"/>
    <hyperlink ref="A89" r:id="rId176" display="http://siamchart.com/stock-chart/BGT/" xr:uid="{00000000-0004-0000-0000-0000AF000000}"/>
    <hyperlink ref="B89" r:id="rId177" display="http://siamchart.com/stock-ichart/BGT/" xr:uid="{00000000-0004-0000-0000-0000B0000000}"/>
    <hyperlink ref="A90" r:id="rId178" display="http://siamchart.com/stock-chart/BH/" xr:uid="{00000000-0004-0000-0000-0000B1000000}"/>
    <hyperlink ref="B90" r:id="rId179" display="http://siamchart.com/stock-ichart/BH/" xr:uid="{00000000-0004-0000-0000-0000B2000000}"/>
    <hyperlink ref="A91" r:id="rId180" display="http://siamchart.com/stock-chart/BIG/" xr:uid="{00000000-0004-0000-0000-0000B3000000}"/>
    <hyperlink ref="B91" r:id="rId181" display="http://siamchart.com/stock-ichart/BIG/" xr:uid="{00000000-0004-0000-0000-0000B4000000}"/>
    <hyperlink ref="A92" r:id="rId182" display="http://siamchart.com/stock-chart/BIZ/" xr:uid="{00000000-0004-0000-0000-0000B5000000}"/>
    <hyperlink ref="B92" r:id="rId183" display="http://siamchart.com/stock-ichart/BIZ/" xr:uid="{00000000-0004-0000-0000-0000B6000000}"/>
    <hyperlink ref="A93" r:id="rId184" display="http://siamchart.com/stock-chart/BJC/" xr:uid="{00000000-0004-0000-0000-0000B7000000}"/>
    <hyperlink ref="B93" r:id="rId185" display="http://siamchart.com/stock-ichart/BJC/" xr:uid="{00000000-0004-0000-0000-0000B8000000}"/>
    <hyperlink ref="A94" r:id="rId186" display="http://siamchart.com/stock-chart/BJCHI/" xr:uid="{00000000-0004-0000-0000-0000B9000000}"/>
    <hyperlink ref="B94" r:id="rId187" display="http://siamchart.com/stock-ichart/BJCHI/" xr:uid="{00000000-0004-0000-0000-0000BA000000}"/>
    <hyperlink ref="A95" r:id="rId188" display="http://siamchart.com/stock-chart/BKD/" xr:uid="{00000000-0004-0000-0000-0000BB000000}"/>
    <hyperlink ref="B95" r:id="rId189" display="http://siamchart.com/stock-ichart/BKD/" xr:uid="{00000000-0004-0000-0000-0000BC000000}"/>
    <hyperlink ref="A96" r:id="rId190" display="http://siamchart.com/stock-chart/BKI/" xr:uid="{00000000-0004-0000-0000-0000BD000000}"/>
    <hyperlink ref="B96" r:id="rId191" display="http://siamchart.com/stock-ichart/BKI/" xr:uid="{00000000-0004-0000-0000-0000BE000000}"/>
    <hyperlink ref="A97" r:id="rId192" display="http://siamchart.com/stock-chart/BLA/" xr:uid="{00000000-0004-0000-0000-0000BF000000}"/>
    <hyperlink ref="B97" r:id="rId193" display="http://siamchart.com/stock-ichart/BLA/" xr:uid="{00000000-0004-0000-0000-0000C0000000}"/>
    <hyperlink ref="A98" r:id="rId194" display="http://siamchart.com/stock-chart/BLAND/" xr:uid="{00000000-0004-0000-0000-0000C1000000}"/>
    <hyperlink ref="B98" r:id="rId195" display="http://siamchart.com/stock-ichart/BLAND/" xr:uid="{00000000-0004-0000-0000-0000C2000000}"/>
    <hyperlink ref="A99" r:id="rId196" display="http://siamchart.com/stock-chart/BLISS/" xr:uid="{00000000-0004-0000-0000-0000C3000000}"/>
    <hyperlink ref="B99" r:id="rId197" display="http://siamchart.com/stock-ichart/BLISS/" xr:uid="{00000000-0004-0000-0000-0000C4000000}"/>
    <hyperlink ref="A100" r:id="rId198" display="http://siamchart.com/stock-chart/BM/" xr:uid="{00000000-0004-0000-0000-0000C5000000}"/>
    <hyperlink ref="B100" r:id="rId199" display="http://siamchart.com/stock-ichart/BM/" xr:uid="{00000000-0004-0000-0000-0000C6000000}"/>
    <hyperlink ref="A101" r:id="rId200" display="http://siamchart.com/stock-chart/BOL/" xr:uid="{00000000-0004-0000-0000-0000C7000000}"/>
    <hyperlink ref="B101" r:id="rId201" display="http://siamchart.com/stock-ichart/BOL/" xr:uid="{00000000-0004-0000-0000-0000C8000000}"/>
    <hyperlink ref="A102" r:id="rId202" display="http://siamchart.com/stock-chart/BPP/" xr:uid="{00000000-0004-0000-0000-0000C9000000}"/>
    <hyperlink ref="B102" r:id="rId203" display="http://siamchart.com/stock-ichart/BPP/" xr:uid="{00000000-0004-0000-0000-0000CA000000}"/>
    <hyperlink ref="A103" r:id="rId204" display="http://siamchart.com/stock-chart/BR/" xr:uid="{00000000-0004-0000-0000-0000CB000000}"/>
    <hyperlink ref="B103" r:id="rId205" display="http://siamchart.com/stock-ichart/BR/" xr:uid="{00000000-0004-0000-0000-0000CC000000}"/>
    <hyperlink ref="A104" r:id="rId206" display="http://siamchart.com/stock-chart/BROCK/" xr:uid="{00000000-0004-0000-0000-0000CD000000}"/>
    <hyperlink ref="B104" r:id="rId207" display="http://siamchart.com/stock-ichart/BROCK/" xr:uid="{00000000-0004-0000-0000-0000CE000000}"/>
    <hyperlink ref="A105" r:id="rId208" display="http://siamchart.com/stock-chart/BROOK/" xr:uid="{00000000-0004-0000-0000-0000CF000000}"/>
    <hyperlink ref="B105" r:id="rId209" display="http://siamchart.com/stock-ichart/BROOK/" xr:uid="{00000000-0004-0000-0000-0000D0000000}"/>
    <hyperlink ref="A106" r:id="rId210" display="http://siamchart.com/stock-chart/BRR/" xr:uid="{00000000-0004-0000-0000-0000D1000000}"/>
    <hyperlink ref="B106" r:id="rId211" display="http://siamchart.com/stock-ichart/BRR/" xr:uid="{00000000-0004-0000-0000-0000D2000000}"/>
    <hyperlink ref="A107" r:id="rId212" display="http://siamchart.com/stock-chart/BSBM/" xr:uid="{00000000-0004-0000-0000-0000D3000000}"/>
    <hyperlink ref="B107" r:id="rId213" display="http://siamchart.com/stock-ichart/BSBM/" xr:uid="{00000000-0004-0000-0000-0000D4000000}"/>
    <hyperlink ref="A108" r:id="rId214" display="http://siamchart.com/stock-chart/BSM/" xr:uid="{00000000-0004-0000-0000-0000D5000000}"/>
    <hyperlink ref="B108" r:id="rId215" display="http://siamchart.com/stock-ichart/BSM/" xr:uid="{00000000-0004-0000-0000-0000D6000000}"/>
    <hyperlink ref="A109" r:id="rId216" display="http://siamchart.com/stock-chart/BTNC/" xr:uid="{00000000-0004-0000-0000-0000D7000000}"/>
    <hyperlink ref="B109" r:id="rId217" display="http://siamchart.com/stock-ichart/BTNC/" xr:uid="{00000000-0004-0000-0000-0000D8000000}"/>
    <hyperlink ref="A110" r:id="rId218" display="http://siamchart.com/stock-chart/BTS/" xr:uid="{00000000-0004-0000-0000-0000D9000000}"/>
    <hyperlink ref="B110" r:id="rId219" display="http://siamchart.com/stock-ichart/BTS/" xr:uid="{00000000-0004-0000-0000-0000DA000000}"/>
    <hyperlink ref="A111" r:id="rId220" display="http://siamchart.com/stock-chart/BTW/" xr:uid="{00000000-0004-0000-0000-0000DB000000}"/>
    <hyperlink ref="B111" r:id="rId221" display="http://siamchart.com/stock-ichart/BTW/" xr:uid="{00000000-0004-0000-0000-0000DC000000}"/>
    <hyperlink ref="A112" r:id="rId222" display="http://siamchart.com/stock-chart/BUI/" xr:uid="{00000000-0004-0000-0000-0000DD000000}"/>
    <hyperlink ref="B112" r:id="rId223" display="http://siamchart.com/stock-ichart/BUI/" xr:uid="{00000000-0004-0000-0000-0000DE000000}"/>
    <hyperlink ref="A113" r:id="rId224" display="http://siamchart.com/stock-chart/BWG/" xr:uid="{00000000-0004-0000-0000-0000DF000000}"/>
    <hyperlink ref="B113" r:id="rId225" display="http://siamchart.com/stock-ichart/BWG/" xr:uid="{00000000-0004-0000-0000-0000E0000000}"/>
    <hyperlink ref="A114" r:id="rId226" display="http://siamchart.com/stock-chart/CAZ/" xr:uid="{00000000-0004-0000-0000-0000E1000000}"/>
    <hyperlink ref="B114" r:id="rId227" display="http://siamchart.com/stock-ichart/CAZ/" xr:uid="{00000000-0004-0000-0000-0000E2000000}"/>
    <hyperlink ref="A115" r:id="rId228" display="http://siamchart.com/stock-chart/CBG/" xr:uid="{00000000-0004-0000-0000-0000E3000000}"/>
    <hyperlink ref="B115" r:id="rId229" display="http://siamchart.com/stock-ichart/CBG/" xr:uid="{00000000-0004-0000-0000-0000E4000000}"/>
    <hyperlink ref="A116" r:id="rId230" display="http://siamchart.com/stock-chart/CCET/" xr:uid="{00000000-0004-0000-0000-0000E5000000}"/>
    <hyperlink ref="B116" r:id="rId231" display="http://siamchart.com/stock-ichart/CCET/" xr:uid="{00000000-0004-0000-0000-0000E6000000}"/>
    <hyperlink ref="A117" r:id="rId232" display="http://siamchart.com/stock-chart/CCP/" xr:uid="{00000000-0004-0000-0000-0000E7000000}"/>
    <hyperlink ref="B117" r:id="rId233" display="http://siamchart.com/stock-ichart/CCP/" xr:uid="{00000000-0004-0000-0000-0000E8000000}"/>
    <hyperlink ref="A118" r:id="rId234" display="http://siamchart.com/stock-chart/CEN/" xr:uid="{00000000-0004-0000-0000-0000E9000000}"/>
    <hyperlink ref="B118" r:id="rId235" display="http://siamchart.com/stock-ichart/CEN/" xr:uid="{00000000-0004-0000-0000-0000EA000000}"/>
    <hyperlink ref="A119" r:id="rId236" display="http://siamchart.com/stock-chart/CENTEL/" xr:uid="{00000000-0004-0000-0000-0000EB000000}"/>
    <hyperlink ref="B119" r:id="rId237" display="http://siamchart.com/stock-ichart/CENTEL/" xr:uid="{00000000-0004-0000-0000-0000EC000000}"/>
    <hyperlink ref="A120" r:id="rId238" display="http://siamchart.com/stock-chart/CFRESH/" xr:uid="{00000000-0004-0000-0000-0000ED000000}"/>
    <hyperlink ref="B120" r:id="rId239" display="http://siamchart.com/stock-ichart/CFRESH/" xr:uid="{00000000-0004-0000-0000-0000EE000000}"/>
    <hyperlink ref="A121" r:id="rId240" display="http://siamchart.com/stock-chart/CGD/" xr:uid="{00000000-0004-0000-0000-0000EF000000}"/>
    <hyperlink ref="B121" r:id="rId241" display="http://siamchart.com/stock-ichart/CGD/" xr:uid="{00000000-0004-0000-0000-0000F0000000}"/>
    <hyperlink ref="A122" r:id="rId242" display="http://siamchart.com/stock-chart/CGH/" xr:uid="{00000000-0004-0000-0000-0000F1000000}"/>
    <hyperlink ref="B122" r:id="rId243" display="http://siamchart.com/stock-ichart/CGH/" xr:uid="{00000000-0004-0000-0000-0000F2000000}"/>
    <hyperlink ref="A123" r:id="rId244" display="http://siamchart.com/stock-chart/CHARAN/" xr:uid="{00000000-0004-0000-0000-0000F3000000}"/>
    <hyperlink ref="B123" r:id="rId245" display="http://siamchart.com/stock-ichart/CHARAN/" xr:uid="{00000000-0004-0000-0000-0000F4000000}"/>
    <hyperlink ref="A124" r:id="rId246" display="http://siamchart.com/stock-chart/CHAYO/" xr:uid="{00000000-0004-0000-0000-0000F5000000}"/>
    <hyperlink ref="B124" r:id="rId247" display="http://siamchart.com/stock-ichart/CHAYO/" xr:uid="{00000000-0004-0000-0000-0000F6000000}"/>
    <hyperlink ref="A125" r:id="rId248" display="http://siamchart.com/stock-chart/CHEWA/" xr:uid="{00000000-0004-0000-0000-0000F7000000}"/>
    <hyperlink ref="B125" r:id="rId249" display="http://siamchart.com/stock-ichart/CHEWA/" xr:uid="{00000000-0004-0000-0000-0000F8000000}"/>
    <hyperlink ref="A126" r:id="rId250" display="http://siamchart.com/stock-chart/CHG/" xr:uid="{00000000-0004-0000-0000-0000F9000000}"/>
    <hyperlink ref="B126" r:id="rId251" display="http://siamchart.com/stock-ichart/CHG/" xr:uid="{00000000-0004-0000-0000-0000FA000000}"/>
    <hyperlink ref="A127" r:id="rId252" display="http://siamchart.com/stock-chart/CHO/" xr:uid="{00000000-0004-0000-0000-0000FB000000}"/>
    <hyperlink ref="B127" r:id="rId253" display="http://siamchart.com/stock-ichart/CHO/" xr:uid="{00000000-0004-0000-0000-0000FC000000}"/>
    <hyperlink ref="A128" r:id="rId254" display="http://siamchart.com/stock-chart/CHOTI/" xr:uid="{00000000-0004-0000-0000-0000FD000000}"/>
    <hyperlink ref="B128" r:id="rId255" display="http://siamchart.com/stock-ichart/CHOTI/" xr:uid="{00000000-0004-0000-0000-0000FE000000}"/>
    <hyperlink ref="A129" r:id="rId256" display="http://siamchart.com/stock-chart/CHOW/" xr:uid="{00000000-0004-0000-0000-0000FF000000}"/>
    <hyperlink ref="B129" r:id="rId257" display="http://siamchart.com/stock-ichart/CHOW/" xr:uid="{00000000-0004-0000-0000-000000010000}"/>
    <hyperlink ref="A130" r:id="rId258" display="http://siamchart.com/stock-chart/CI/" xr:uid="{00000000-0004-0000-0000-000001010000}"/>
    <hyperlink ref="B130" r:id="rId259" display="http://siamchart.com/stock-ichart/CI/" xr:uid="{00000000-0004-0000-0000-000002010000}"/>
    <hyperlink ref="A131" r:id="rId260" display="http://siamchart.com/stock-chart/CIG/" xr:uid="{00000000-0004-0000-0000-000003010000}"/>
    <hyperlink ref="B131" r:id="rId261" display="http://siamchart.com/stock-ichart/CIG/" xr:uid="{00000000-0004-0000-0000-000004010000}"/>
    <hyperlink ref="A132" r:id="rId262" display="http://siamchart.com/stock-chart/CIMBT/" xr:uid="{00000000-0004-0000-0000-000005010000}"/>
    <hyperlink ref="B132" r:id="rId263" display="http://siamchart.com/stock-ichart/CIMBT/" xr:uid="{00000000-0004-0000-0000-000006010000}"/>
    <hyperlink ref="A133" r:id="rId264" display="http://siamchart.com/stock-chart/CITY/" xr:uid="{00000000-0004-0000-0000-000007010000}"/>
    <hyperlink ref="B133" r:id="rId265" display="http://siamchart.com/stock-ichart/CITY/" xr:uid="{00000000-0004-0000-0000-000008010000}"/>
    <hyperlink ref="A134" r:id="rId266" display="http://siamchart.com/stock-chart/CK/" xr:uid="{00000000-0004-0000-0000-000009010000}"/>
    <hyperlink ref="B134" r:id="rId267" display="http://siamchart.com/stock-ichart/CK/" xr:uid="{00000000-0004-0000-0000-00000A010000}"/>
    <hyperlink ref="A135" r:id="rId268" display="http://siamchart.com/stock-chart/CKP/" xr:uid="{00000000-0004-0000-0000-00000B010000}"/>
    <hyperlink ref="B135" r:id="rId269" display="http://siamchart.com/stock-ichart/CKP/" xr:uid="{00000000-0004-0000-0000-00000C010000}"/>
    <hyperlink ref="A136" r:id="rId270" display="http://siamchart.com/stock-chart/CM/" xr:uid="{00000000-0004-0000-0000-00000D010000}"/>
    <hyperlink ref="B136" r:id="rId271" display="http://siamchart.com/stock-ichart/CM/" xr:uid="{00000000-0004-0000-0000-00000E010000}"/>
    <hyperlink ref="A137" r:id="rId272" display="http://siamchart.com/stock-chart/CMAN/" xr:uid="{00000000-0004-0000-0000-00000F010000}"/>
    <hyperlink ref="B137" r:id="rId273" display="http://siamchart.com/stock-ichart/CMAN/" xr:uid="{00000000-0004-0000-0000-000010010000}"/>
    <hyperlink ref="A138" r:id="rId274" display="http://siamchart.com/stock-chart/CMC/" xr:uid="{00000000-0004-0000-0000-000011010000}"/>
    <hyperlink ref="B138" r:id="rId275" display="http://siamchart.com/stock-ichart/CMC/" xr:uid="{00000000-0004-0000-0000-000012010000}"/>
    <hyperlink ref="A139" r:id="rId276" display="http://siamchart.com/stock-chart/CMO/" xr:uid="{00000000-0004-0000-0000-000013010000}"/>
    <hyperlink ref="B139" r:id="rId277" display="http://siamchart.com/stock-ichart/CMO/" xr:uid="{00000000-0004-0000-0000-000014010000}"/>
    <hyperlink ref="A140" r:id="rId278" display="http://siamchart.com/stock-chart/CMR/" xr:uid="{00000000-0004-0000-0000-000015010000}"/>
    <hyperlink ref="B140" r:id="rId279" display="http://siamchart.com/stock-ichart/CMR/" xr:uid="{00000000-0004-0000-0000-000016010000}"/>
    <hyperlink ref="A141" r:id="rId280" display="http://siamchart.com/stock-chart/CNT/" xr:uid="{00000000-0004-0000-0000-000017010000}"/>
    <hyperlink ref="B141" r:id="rId281" display="http://siamchart.com/stock-ichart/CNT/" xr:uid="{00000000-0004-0000-0000-000018010000}"/>
    <hyperlink ref="A142" r:id="rId282" display="http://siamchart.com/stock-chart/COL/" xr:uid="{00000000-0004-0000-0000-000019010000}"/>
    <hyperlink ref="B142" r:id="rId283" display="http://siamchart.com/stock-ichart/COL/" xr:uid="{00000000-0004-0000-0000-00001A010000}"/>
    <hyperlink ref="A143" r:id="rId284" display="http://siamchart.com/stock-chart/COLOR/" xr:uid="{00000000-0004-0000-0000-00001B010000}"/>
    <hyperlink ref="B143" r:id="rId285" display="http://siamchart.com/stock-ichart/COLOR/" xr:uid="{00000000-0004-0000-0000-00001C010000}"/>
    <hyperlink ref="A144" r:id="rId286" display="http://siamchart.com/stock-chart/COM7/" xr:uid="{00000000-0004-0000-0000-00001D010000}"/>
    <hyperlink ref="B144" r:id="rId287" display="http://siamchart.com/stock-ichart/COM7/" xr:uid="{00000000-0004-0000-0000-00001E010000}"/>
    <hyperlink ref="A145" r:id="rId288" display="http://siamchart.com/stock-chart/COMAN/" xr:uid="{00000000-0004-0000-0000-00001F010000}"/>
    <hyperlink ref="B145" r:id="rId289" display="http://siamchart.com/stock-ichart/COMAN/" xr:uid="{00000000-0004-0000-0000-000020010000}"/>
    <hyperlink ref="A146" r:id="rId290" display="http://siamchart.com/stock-chart/COTTO/" xr:uid="{00000000-0004-0000-0000-000021010000}"/>
    <hyperlink ref="B146" r:id="rId291" display="http://siamchart.com/stock-ichart/COTTO/" xr:uid="{00000000-0004-0000-0000-000022010000}"/>
    <hyperlink ref="A147" r:id="rId292" display="http://siamchart.com/stock-chart/CPALL/" xr:uid="{00000000-0004-0000-0000-000023010000}"/>
    <hyperlink ref="B147" r:id="rId293" display="http://siamchart.com/stock-ichart/CPALL/" xr:uid="{00000000-0004-0000-0000-000024010000}"/>
    <hyperlink ref="A148" r:id="rId294" display="http://siamchart.com/stock-chart/CPF/" xr:uid="{00000000-0004-0000-0000-000025010000}"/>
    <hyperlink ref="B148" r:id="rId295" display="http://siamchart.com/stock-ichart/CPF/" xr:uid="{00000000-0004-0000-0000-000026010000}"/>
    <hyperlink ref="A149" r:id="rId296" display="http://siamchart.com/stock-chart/CPH/" xr:uid="{00000000-0004-0000-0000-000027010000}"/>
    <hyperlink ref="B149" r:id="rId297" display="http://siamchart.com/stock-ichart/CPH/" xr:uid="{00000000-0004-0000-0000-000028010000}"/>
    <hyperlink ref="A150" r:id="rId298" display="http://siamchart.com/stock-chart/CPI/" xr:uid="{00000000-0004-0000-0000-000029010000}"/>
    <hyperlink ref="B150" r:id="rId299" display="http://siamchart.com/stock-ichart/CPI/" xr:uid="{00000000-0004-0000-0000-00002A010000}"/>
    <hyperlink ref="A151" r:id="rId300" display="http://siamchart.com/stock-chart/CPL/" xr:uid="{00000000-0004-0000-0000-00002B010000}"/>
    <hyperlink ref="B151" r:id="rId301" display="http://siamchart.com/stock-ichart/CPL/" xr:uid="{00000000-0004-0000-0000-00002C010000}"/>
    <hyperlink ref="A152" r:id="rId302" display="http://siamchart.com/stock-chart/CPN/" xr:uid="{00000000-0004-0000-0000-00002D010000}"/>
    <hyperlink ref="B152" r:id="rId303" display="http://siamchart.com/stock-ichart/CPN/" xr:uid="{00000000-0004-0000-0000-00002E010000}"/>
    <hyperlink ref="A153" r:id="rId304" display="http://siamchart.com/stock-chart/CPR/" xr:uid="{00000000-0004-0000-0000-00002F010000}"/>
    <hyperlink ref="B153" r:id="rId305" display="http://siamchart.com/stock-ichart/CPR/" xr:uid="{00000000-0004-0000-0000-000030010000}"/>
    <hyperlink ref="A154" r:id="rId306" display="http://siamchart.com/stock-chart/CPT/" xr:uid="{00000000-0004-0000-0000-000031010000}"/>
    <hyperlink ref="B154" r:id="rId307" display="http://siamchart.com/stock-ichart/CPT/" xr:uid="{00000000-0004-0000-0000-000032010000}"/>
    <hyperlink ref="A155" r:id="rId308" display="http://siamchart.com/stock-chart/CPW/" xr:uid="{00000000-0004-0000-0000-000033010000}"/>
    <hyperlink ref="B155" r:id="rId309" display="http://siamchart.com/stock-ichart/CPW/" xr:uid="{00000000-0004-0000-0000-000034010000}"/>
    <hyperlink ref="A156" r:id="rId310" display="http://siamchart.com/stock-chart/CRANE/" xr:uid="{00000000-0004-0000-0000-000035010000}"/>
    <hyperlink ref="B156" r:id="rId311" display="http://siamchart.com/stock-ichart/CRANE/" xr:uid="{00000000-0004-0000-0000-000036010000}"/>
    <hyperlink ref="A157" r:id="rId312" display="http://siamchart.com/stock-chart/CRC/" xr:uid="{00000000-0004-0000-0000-000037010000}"/>
    <hyperlink ref="B157" r:id="rId313" display="http://siamchart.com/stock-ichart/CRC/" xr:uid="{00000000-0004-0000-0000-000038010000}"/>
    <hyperlink ref="A158" r:id="rId314" display="http://siamchart.com/stock-chart/CRD/" xr:uid="{00000000-0004-0000-0000-000039010000}"/>
    <hyperlink ref="B158" r:id="rId315" display="http://siamchart.com/stock-ichart/CRD/" xr:uid="{00000000-0004-0000-0000-00003A010000}"/>
    <hyperlink ref="A159" r:id="rId316" display="http://siamchart.com/stock-chart/CSC/" xr:uid="{00000000-0004-0000-0000-00003B010000}"/>
    <hyperlink ref="B159" r:id="rId317" display="http://siamchart.com/stock-ichart/CSC/" xr:uid="{00000000-0004-0000-0000-00003C010000}"/>
    <hyperlink ref="A160" r:id="rId318" display="http://siamchart.com/stock-chart/CSP/" xr:uid="{00000000-0004-0000-0000-00003D010000}"/>
    <hyperlink ref="B160" r:id="rId319" display="http://siamchart.com/stock-ichart/CSP/" xr:uid="{00000000-0004-0000-0000-00003E010000}"/>
    <hyperlink ref="A161" r:id="rId320" display="http://siamchart.com/stock-chart/CSR/" xr:uid="{00000000-0004-0000-0000-00003F010000}"/>
    <hyperlink ref="B161" r:id="rId321" display="http://siamchart.com/stock-ichart/CSR/" xr:uid="{00000000-0004-0000-0000-000040010000}"/>
    <hyperlink ref="A162" r:id="rId322" display="http://siamchart.com/stock-chart/CSS/" xr:uid="{00000000-0004-0000-0000-000041010000}"/>
    <hyperlink ref="B162" r:id="rId323" display="http://siamchart.com/stock-ichart/CSS/" xr:uid="{00000000-0004-0000-0000-000042010000}"/>
    <hyperlink ref="A163" r:id="rId324" display="http://siamchart.com/stock-chart/CTW/" xr:uid="{00000000-0004-0000-0000-000043010000}"/>
    <hyperlink ref="B163" r:id="rId325" display="http://siamchart.com/stock-ichart/CTW/" xr:uid="{00000000-0004-0000-0000-000044010000}"/>
    <hyperlink ref="A164" r:id="rId326" display="http://siamchart.com/stock-chart/CWT/" xr:uid="{00000000-0004-0000-0000-000045010000}"/>
    <hyperlink ref="B164" r:id="rId327" display="http://siamchart.com/stock-ichart/CWT/" xr:uid="{00000000-0004-0000-0000-000046010000}"/>
    <hyperlink ref="A165" r:id="rId328" display="http://siamchart.com/stock-chart/D/" xr:uid="{00000000-0004-0000-0000-000047010000}"/>
    <hyperlink ref="B165" r:id="rId329" display="http://siamchart.com/stock-ichart/D/" xr:uid="{00000000-0004-0000-0000-000048010000}"/>
    <hyperlink ref="A166" r:id="rId330" display="http://siamchart.com/stock-chart/DCC/" xr:uid="{00000000-0004-0000-0000-000049010000}"/>
    <hyperlink ref="B166" r:id="rId331" display="http://siamchart.com/stock-ichart/DCC/" xr:uid="{00000000-0004-0000-0000-00004A010000}"/>
    <hyperlink ref="A167" r:id="rId332" display="http://siamchart.com/stock-chart/DCON/" xr:uid="{00000000-0004-0000-0000-00004B010000}"/>
    <hyperlink ref="B167" r:id="rId333" display="http://siamchart.com/stock-ichart/DCON/" xr:uid="{00000000-0004-0000-0000-00004C010000}"/>
    <hyperlink ref="A168" r:id="rId334" display="http://siamchart.com/stock-chart/DCORP/" xr:uid="{00000000-0004-0000-0000-00004D010000}"/>
    <hyperlink ref="B168" r:id="rId335" display="http://siamchart.com/stock-ichart/DCORP/" xr:uid="{00000000-0004-0000-0000-00004E010000}"/>
    <hyperlink ref="A169" r:id="rId336" display="http://siamchart.com/stock-chart/DDD/" xr:uid="{00000000-0004-0000-0000-00004F010000}"/>
    <hyperlink ref="B169" r:id="rId337" display="http://siamchart.com/stock-ichart/DDD/" xr:uid="{00000000-0004-0000-0000-000050010000}"/>
    <hyperlink ref="A170" r:id="rId338" display="http://siamchart.com/stock-chart/DELTA/" xr:uid="{00000000-0004-0000-0000-000051010000}"/>
    <hyperlink ref="B170" r:id="rId339" display="http://siamchart.com/stock-ichart/DELTA/" xr:uid="{00000000-0004-0000-0000-000052010000}"/>
    <hyperlink ref="A171" r:id="rId340" display="http://siamchart.com/stock-chart/DEMCO/" xr:uid="{00000000-0004-0000-0000-000053010000}"/>
    <hyperlink ref="B171" r:id="rId341" display="http://siamchart.com/stock-ichart/DEMCO/" xr:uid="{00000000-0004-0000-0000-000054010000}"/>
    <hyperlink ref="A172" r:id="rId342" display="http://siamchart.com/stock-chart/DIMET/" xr:uid="{00000000-0004-0000-0000-000055010000}"/>
    <hyperlink ref="B172" r:id="rId343" display="http://siamchart.com/stock-ichart/DIMET/" xr:uid="{00000000-0004-0000-0000-000056010000}"/>
    <hyperlink ref="A173" r:id="rId344" display="http://siamchart.com/stock-chart/DOD/" xr:uid="{00000000-0004-0000-0000-000057010000}"/>
    <hyperlink ref="B173" r:id="rId345" display="http://siamchart.com/stock-ichart/DOD/" xr:uid="{00000000-0004-0000-0000-000058010000}"/>
    <hyperlink ref="A174" r:id="rId346" display="http://siamchart.com/stock-chart/DOHOME/" xr:uid="{00000000-0004-0000-0000-000059010000}"/>
    <hyperlink ref="B174" r:id="rId347" display="http://siamchart.com/stock-ichart/DOHOME/" xr:uid="{00000000-0004-0000-0000-00005A010000}"/>
    <hyperlink ref="A175" r:id="rId348" display="http://siamchart.com/stock-chart/DRT/" xr:uid="{00000000-0004-0000-0000-00005B010000}"/>
    <hyperlink ref="B175" r:id="rId349" display="http://siamchart.com/stock-ichart/DRT/" xr:uid="{00000000-0004-0000-0000-00005C010000}"/>
    <hyperlink ref="A176" r:id="rId350" display="http://siamchart.com/stock-chart/DTAC/" xr:uid="{00000000-0004-0000-0000-00005D010000}"/>
    <hyperlink ref="B176" r:id="rId351" display="http://siamchart.com/stock-ichart/DTAC/" xr:uid="{00000000-0004-0000-0000-00005E010000}"/>
    <hyperlink ref="A177" r:id="rId352" display="http://siamchart.com/stock-chart/DTC/" xr:uid="{00000000-0004-0000-0000-00005F010000}"/>
    <hyperlink ref="B177" r:id="rId353" display="http://siamchart.com/stock-ichart/DTC/" xr:uid="{00000000-0004-0000-0000-000060010000}"/>
    <hyperlink ref="A178" r:id="rId354" display="http://siamchart.com/stock-chart/DTCI/" xr:uid="{00000000-0004-0000-0000-000061010000}"/>
    <hyperlink ref="B178" r:id="rId355" display="http://siamchart.com/stock-ichart/DTCI/" xr:uid="{00000000-0004-0000-0000-000062010000}"/>
    <hyperlink ref="A179" r:id="rId356" display="http://siamchart.com/stock-chart/DV8/" xr:uid="{00000000-0004-0000-0000-000063010000}"/>
    <hyperlink ref="B179" r:id="rId357" display="http://siamchart.com/stock-ichart/DV8/" xr:uid="{00000000-0004-0000-0000-000064010000}"/>
    <hyperlink ref="A180" r:id="rId358" display="http://siamchart.com/stock-chart/EA/" xr:uid="{00000000-0004-0000-0000-000065010000}"/>
    <hyperlink ref="B180" r:id="rId359" display="http://siamchart.com/stock-ichart/EA/" xr:uid="{00000000-0004-0000-0000-000066010000}"/>
    <hyperlink ref="A181" r:id="rId360" display="http://siamchart.com/stock-chart/EASON/" xr:uid="{00000000-0004-0000-0000-000067010000}"/>
    <hyperlink ref="B181" r:id="rId361" display="http://siamchart.com/stock-ichart/EASON/" xr:uid="{00000000-0004-0000-0000-000068010000}"/>
    <hyperlink ref="A182" r:id="rId362" display="http://siamchart.com/stock-chart/EASTW/" xr:uid="{00000000-0004-0000-0000-000069010000}"/>
    <hyperlink ref="B182" r:id="rId363" display="http://siamchart.com/stock-ichart/EASTW/" xr:uid="{00000000-0004-0000-0000-00006A010000}"/>
    <hyperlink ref="A183" r:id="rId364" display="http://siamchart.com/stock-chart/ECF/" xr:uid="{00000000-0004-0000-0000-00006B010000}"/>
    <hyperlink ref="B183" r:id="rId365" display="http://siamchart.com/stock-ichart/ECF/" xr:uid="{00000000-0004-0000-0000-00006C010000}"/>
    <hyperlink ref="A184" r:id="rId366" display="http://siamchart.com/stock-chart/ECL/" xr:uid="{00000000-0004-0000-0000-00006D010000}"/>
    <hyperlink ref="B184" r:id="rId367" display="http://siamchart.com/stock-ichart/ECL/" xr:uid="{00000000-0004-0000-0000-00006E010000}"/>
    <hyperlink ref="A185" r:id="rId368" display="http://siamchart.com/stock-chart/EE/" xr:uid="{00000000-0004-0000-0000-00006F010000}"/>
    <hyperlink ref="B185" r:id="rId369" display="http://siamchart.com/stock-ichart/EE/" xr:uid="{00000000-0004-0000-0000-000070010000}"/>
    <hyperlink ref="A186" r:id="rId370" display="http://siamchart.com/stock-chart/EFORL/" xr:uid="{00000000-0004-0000-0000-000071010000}"/>
    <hyperlink ref="B186" r:id="rId371" display="http://siamchart.com/stock-ichart/EFORL/" xr:uid="{00000000-0004-0000-0000-000072010000}"/>
    <hyperlink ref="A187" r:id="rId372" display="http://siamchart.com/stock-chart/EGCO/" xr:uid="{00000000-0004-0000-0000-000073010000}"/>
    <hyperlink ref="B187" r:id="rId373" display="http://siamchart.com/stock-ichart/EGCO/" xr:uid="{00000000-0004-0000-0000-000074010000}"/>
    <hyperlink ref="A188" r:id="rId374" display="http://siamchart.com/stock-chart/EKH/" xr:uid="{00000000-0004-0000-0000-000075010000}"/>
    <hyperlink ref="B188" r:id="rId375" display="http://siamchart.com/stock-ichart/EKH/" xr:uid="{00000000-0004-0000-0000-000076010000}"/>
    <hyperlink ref="A189" r:id="rId376" display="http://siamchart.com/stock-chart/EMC/" xr:uid="{00000000-0004-0000-0000-000077010000}"/>
    <hyperlink ref="B189" r:id="rId377" display="http://siamchart.com/stock-ichart/EMC/" xr:uid="{00000000-0004-0000-0000-000078010000}"/>
    <hyperlink ref="A190" r:id="rId378" display="http://siamchart.com/stock-chart/EP/" xr:uid="{00000000-0004-0000-0000-000079010000}"/>
    <hyperlink ref="B190" r:id="rId379" display="http://siamchart.com/stock-ichart/EP/" xr:uid="{00000000-0004-0000-0000-00007A010000}"/>
    <hyperlink ref="A191" r:id="rId380" display="http://siamchart.com/stock-chart/EPG/" xr:uid="{00000000-0004-0000-0000-00007B010000}"/>
    <hyperlink ref="B191" r:id="rId381" display="http://siamchart.com/stock-ichart/EPG/" xr:uid="{00000000-0004-0000-0000-00007C010000}"/>
    <hyperlink ref="A192" r:id="rId382" display="http://siamchart.com/stock-chart/ERW/" xr:uid="{00000000-0004-0000-0000-00007D010000}"/>
    <hyperlink ref="B192" r:id="rId383" display="http://siamchart.com/stock-ichart/ERW/" xr:uid="{00000000-0004-0000-0000-00007E010000}"/>
    <hyperlink ref="A193" r:id="rId384" display="http://siamchart.com/stock-chart/ESSO/" xr:uid="{00000000-0004-0000-0000-00007F010000}"/>
    <hyperlink ref="B193" r:id="rId385" display="http://siamchart.com/stock-ichart/ESSO/" xr:uid="{00000000-0004-0000-0000-000080010000}"/>
    <hyperlink ref="A194" r:id="rId386" display="http://siamchart.com/stock-chart/ESTAR/" xr:uid="{00000000-0004-0000-0000-000081010000}"/>
    <hyperlink ref="B194" r:id="rId387" display="http://siamchart.com/stock-ichart/ESTAR/" xr:uid="{00000000-0004-0000-0000-000082010000}"/>
    <hyperlink ref="A195" r:id="rId388" display="http://siamchart.com/stock-chart/ETC/" xr:uid="{00000000-0004-0000-0000-000083010000}"/>
    <hyperlink ref="B195" r:id="rId389" display="http://siamchart.com/stock-ichart/ETC/" xr:uid="{00000000-0004-0000-0000-000084010000}"/>
    <hyperlink ref="A196" r:id="rId390" display="http://siamchart.com/stock-chart/ETE/" xr:uid="{00000000-0004-0000-0000-000085010000}"/>
    <hyperlink ref="B196" r:id="rId391" display="http://siamchart.com/stock-ichart/ETE/" xr:uid="{00000000-0004-0000-0000-000086010000}"/>
    <hyperlink ref="A197" r:id="rId392" display="http://siamchart.com/stock-chart/EVER/" xr:uid="{00000000-0004-0000-0000-000087010000}"/>
    <hyperlink ref="B197" r:id="rId393" display="http://siamchart.com/stock-ichart/EVER/" xr:uid="{00000000-0004-0000-0000-000088010000}"/>
    <hyperlink ref="A198" r:id="rId394" display="http://siamchart.com/stock-chart/F_26D/" xr:uid="{00000000-0004-0000-0000-000089010000}"/>
    <hyperlink ref="B198" r:id="rId395" display="http://siamchart.com/stock-ichart/F_26D/" xr:uid="{00000000-0004-0000-0000-00008A010000}"/>
    <hyperlink ref="A199" r:id="rId396" display="http://siamchart.com/stock-chart/FANCY/" xr:uid="{00000000-0004-0000-0000-00008B010000}"/>
    <hyperlink ref="B199" r:id="rId397" display="http://siamchart.com/stock-ichart/FANCY/" xr:uid="{00000000-0004-0000-0000-00008C010000}"/>
    <hyperlink ref="A200" r:id="rId398" display="http://siamchart.com/stock-chart/FE/" xr:uid="{00000000-0004-0000-0000-00008D010000}"/>
    <hyperlink ref="B200" r:id="rId399" display="http://siamchart.com/stock-ichart/FE/" xr:uid="{00000000-0004-0000-0000-00008E010000}"/>
    <hyperlink ref="A201" r:id="rId400" display="http://siamchart.com/stock-chart/FLOYD/" xr:uid="{00000000-0004-0000-0000-00008F010000}"/>
    <hyperlink ref="B201" r:id="rId401" display="http://siamchart.com/stock-ichart/FLOYD/" xr:uid="{00000000-0004-0000-0000-000090010000}"/>
    <hyperlink ref="A202" r:id="rId402" display="http://siamchart.com/stock-chart/FMT/" xr:uid="{00000000-0004-0000-0000-000091010000}"/>
    <hyperlink ref="B202" r:id="rId403" display="http://siamchart.com/stock-ichart/FMT/" xr:uid="{00000000-0004-0000-0000-000092010000}"/>
    <hyperlink ref="A203" r:id="rId404" display="http://siamchart.com/stock-chart/FN/" xr:uid="{00000000-0004-0000-0000-000093010000}"/>
    <hyperlink ref="B203" r:id="rId405" display="http://siamchart.com/stock-ichart/FN/" xr:uid="{00000000-0004-0000-0000-000094010000}"/>
    <hyperlink ref="A204" r:id="rId406" display="http://siamchart.com/stock-chart/FNS/" xr:uid="{00000000-0004-0000-0000-000095010000}"/>
    <hyperlink ref="B204" r:id="rId407" display="http://siamchart.com/stock-ichart/FNS/" xr:uid="{00000000-0004-0000-0000-000096010000}"/>
    <hyperlink ref="A205" r:id="rId408" display="http://siamchart.com/stock-chart/FORTH/" xr:uid="{00000000-0004-0000-0000-000097010000}"/>
    <hyperlink ref="B205" r:id="rId409" display="http://siamchart.com/stock-ichart/FORTH/" xr:uid="{00000000-0004-0000-0000-000098010000}"/>
    <hyperlink ref="A206" r:id="rId410" display="http://siamchart.com/stock-chart/FPI/" xr:uid="{00000000-0004-0000-0000-000099010000}"/>
    <hyperlink ref="B206" r:id="rId411" display="http://siamchart.com/stock-ichart/FPI/" xr:uid="{00000000-0004-0000-0000-00009A010000}"/>
    <hyperlink ref="A207" r:id="rId412" display="http://siamchart.com/stock-chart/FPT/" xr:uid="{00000000-0004-0000-0000-00009B010000}"/>
    <hyperlink ref="B207" r:id="rId413" display="http://siamchart.com/stock-ichart/FPT/" xr:uid="{00000000-0004-0000-0000-00009C010000}"/>
    <hyperlink ref="A208" r:id="rId414" display="http://siamchart.com/stock-chart/FSMART/" xr:uid="{00000000-0004-0000-0000-00009D010000}"/>
    <hyperlink ref="B208" r:id="rId415" display="http://siamchart.com/stock-ichart/FSMART/" xr:uid="{00000000-0004-0000-0000-00009E010000}"/>
    <hyperlink ref="A209" r:id="rId416" display="http://siamchart.com/stock-chart/FSS/" xr:uid="{00000000-0004-0000-0000-00009F010000}"/>
    <hyperlink ref="B209" r:id="rId417" display="http://siamchart.com/stock-ichart/FSS/" xr:uid="{00000000-0004-0000-0000-0000A0010000}"/>
    <hyperlink ref="A210" r:id="rId418" display="http://siamchart.com/stock-chart/FTE/" xr:uid="{00000000-0004-0000-0000-0000A1010000}"/>
    <hyperlink ref="B210" r:id="rId419" display="http://siamchart.com/stock-ichart/FTE/" xr:uid="{00000000-0004-0000-0000-0000A2010000}"/>
    <hyperlink ref="A211" r:id="rId420" display="http://siamchart.com/stock-chart/FVC/" xr:uid="{00000000-0004-0000-0000-0000A3010000}"/>
    <hyperlink ref="B211" r:id="rId421" display="http://siamchart.com/stock-ichart/FVC/" xr:uid="{00000000-0004-0000-0000-0000A4010000}"/>
    <hyperlink ref="A212" r:id="rId422" display="http://siamchart.com/stock-chart/GBX/" xr:uid="{00000000-0004-0000-0000-0000A5010000}"/>
    <hyperlink ref="B212" r:id="rId423" display="http://siamchart.com/stock-ichart/GBX/" xr:uid="{00000000-0004-0000-0000-0000A6010000}"/>
    <hyperlink ref="A213" r:id="rId424" display="http://siamchart.com/stock-chart/GC/" xr:uid="{00000000-0004-0000-0000-0000A7010000}"/>
    <hyperlink ref="B213" r:id="rId425" display="http://siamchart.com/stock-ichart/GC/" xr:uid="{00000000-0004-0000-0000-0000A8010000}"/>
    <hyperlink ref="A214" r:id="rId426" display="http://siamchart.com/stock-chart/GCAP/" xr:uid="{00000000-0004-0000-0000-0000A9010000}"/>
    <hyperlink ref="B214" r:id="rId427" display="http://siamchart.com/stock-ichart/GCAP/" xr:uid="{00000000-0004-0000-0000-0000AA010000}"/>
    <hyperlink ref="A215" r:id="rId428" display="http://siamchart.com/stock-chart/GEL/" xr:uid="{00000000-0004-0000-0000-0000AB010000}"/>
    <hyperlink ref="B215" r:id="rId429" display="http://siamchart.com/stock-ichart/GEL/" xr:uid="{00000000-0004-0000-0000-0000AC010000}"/>
    <hyperlink ref="A216" r:id="rId430" display="http://siamchart.com/stock-chart/GENCO/" xr:uid="{00000000-0004-0000-0000-0000AD010000}"/>
    <hyperlink ref="B216" r:id="rId431" display="http://siamchart.com/stock-ichart/GENCO/" xr:uid="{00000000-0004-0000-0000-0000AE010000}"/>
    <hyperlink ref="A217" r:id="rId432" display="http://siamchart.com/stock-chart/GFPT/" xr:uid="{00000000-0004-0000-0000-0000AF010000}"/>
    <hyperlink ref="B217" r:id="rId433" display="http://siamchart.com/stock-ichart/GFPT/" xr:uid="{00000000-0004-0000-0000-0000B0010000}"/>
    <hyperlink ref="A218" r:id="rId434" display="http://siamchart.com/stock-chart/GGC/" xr:uid="{00000000-0004-0000-0000-0000B1010000}"/>
    <hyperlink ref="B218" r:id="rId435" display="http://siamchart.com/stock-ichart/GGC/" xr:uid="{00000000-0004-0000-0000-0000B2010000}"/>
    <hyperlink ref="A219" r:id="rId436" display="http://siamchart.com/stock-chart/GIFT/" xr:uid="{00000000-0004-0000-0000-0000B3010000}"/>
    <hyperlink ref="B219" r:id="rId437" display="http://siamchart.com/stock-ichart/GIFT/" xr:uid="{00000000-0004-0000-0000-0000B4010000}"/>
    <hyperlink ref="A220" r:id="rId438" display="http://siamchart.com/stock-chart/GJS/" xr:uid="{00000000-0004-0000-0000-0000B5010000}"/>
    <hyperlink ref="B220" r:id="rId439" display="http://siamchart.com/stock-ichart/GJS/" xr:uid="{00000000-0004-0000-0000-0000B6010000}"/>
    <hyperlink ref="A221" r:id="rId440" display="http://siamchart.com/stock-chart/GL/" xr:uid="{00000000-0004-0000-0000-0000B7010000}"/>
    <hyperlink ref="B221" r:id="rId441" display="http://siamchart.com/stock-ichart/GL/" xr:uid="{00000000-0004-0000-0000-0000B8010000}"/>
    <hyperlink ref="A222" r:id="rId442" display="http://siamchart.com/stock-chart/GLAND/" xr:uid="{00000000-0004-0000-0000-0000B9010000}"/>
    <hyperlink ref="B222" r:id="rId443" display="http://siamchart.com/stock-ichart/GLAND/" xr:uid="{00000000-0004-0000-0000-0000BA010000}"/>
    <hyperlink ref="A223" r:id="rId444" display="http://siamchart.com/stock-chart/GLOBAL/" xr:uid="{00000000-0004-0000-0000-0000BB010000}"/>
    <hyperlink ref="B223" r:id="rId445" display="http://siamchart.com/stock-ichart/GLOBAL/" xr:uid="{00000000-0004-0000-0000-0000BC010000}"/>
    <hyperlink ref="A224" r:id="rId446" display="http://siamchart.com/stock-chart/GLOCON/" xr:uid="{00000000-0004-0000-0000-0000BD010000}"/>
    <hyperlink ref="B224" r:id="rId447" display="http://siamchart.com/stock-ichart/GLOCON/" xr:uid="{00000000-0004-0000-0000-0000BE010000}"/>
    <hyperlink ref="A225" r:id="rId448" display="http://siamchart.com/stock-chart/GOLD/" xr:uid="{00000000-0004-0000-0000-0000BF010000}"/>
    <hyperlink ref="B225" r:id="rId449" display="http://siamchart.com/stock-ichart/GOLD/" xr:uid="{00000000-0004-0000-0000-0000C0010000}"/>
    <hyperlink ref="A226" r:id="rId450" display="http://siamchart.com/stock-chart/GPI/" xr:uid="{00000000-0004-0000-0000-0000C1010000}"/>
    <hyperlink ref="B226" r:id="rId451" display="http://siamchart.com/stock-ichart/GPI/" xr:uid="{00000000-0004-0000-0000-0000C2010000}"/>
    <hyperlink ref="A227" r:id="rId452" display="http://siamchart.com/stock-chart/GPSC/" xr:uid="{00000000-0004-0000-0000-0000C3010000}"/>
    <hyperlink ref="B227" r:id="rId453" display="http://siamchart.com/stock-ichart/GPSC/" xr:uid="{00000000-0004-0000-0000-0000C4010000}"/>
    <hyperlink ref="A228" r:id="rId454" display="http://siamchart.com/stock-chart/GRAMMY/" xr:uid="{00000000-0004-0000-0000-0000C5010000}"/>
    <hyperlink ref="B228" r:id="rId455" display="http://siamchart.com/stock-ichart/GRAMMY/" xr:uid="{00000000-0004-0000-0000-0000C6010000}"/>
    <hyperlink ref="A229" r:id="rId456" display="http://siamchart.com/stock-chart/GRAND/" xr:uid="{00000000-0004-0000-0000-0000C7010000}"/>
    <hyperlink ref="B229" r:id="rId457" display="http://siamchart.com/stock-ichart/GRAND/" xr:uid="{00000000-0004-0000-0000-0000C8010000}"/>
    <hyperlink ref="A230" r:id="rId458" display="http://siamchart.com/stock-chart/GREEN/" xr:uid="{00000000-0004-0000-0000-0000C9010000}"/>
    <hyperlink ref="B230" r:id="rId459" display="http://siamchart.com/stock-ichart/GREEN/" xr:uid="{00000000-0004-0000-0000-0000CA010000}"/>
    <hyperlink ref="A231" r:id="rId460" display="http://siamchart.com/stock-chart/GSC/" xr:uid="{00000000-0004-0000-0000-0000CB010000}"/>
    <hyperlink ref="B231" r:id="rId461" display="http://siamchart.com/stock-ichart/GSC/" xr:uid="{00000000-0004-0000-0000-0000CC010000}"/>
    <hyperlink ref="A232" r:id="rId462" display="http://siamchart.com/stock-chart/GSTEEL/" xr:uid="{00000000-0004-0000-0000-0000CD010000}"/>
    <hyperlink ref="B232" r:id="rId463" display="http://siamchart.com/stock-ichart/GSTEEL/" xr:uid="{00000000-0004-0000-0000-0000CE010000}"/>
    <hyperlink ref="A233" r:id="rId464" display="http://siamchart.com/stock-chart/GTB/" xr:uid="{00000000-0004-0000-0000-0000CF010000}"/>
    <hyperlink ref="B233" r:id="rId465" display="http://siamchart.com/stock-ichart/GTB/" xr:uid="{00000000-0004-0000-0000-0000D0010000}"/>
    <hyperlink ref="A234" r:id="rId466" display="http://siamchart.com/stock-chart/GULF/" xr:uid="{00000000-0004-0000-0000-0000D1010000}"/>
    <hyperlink ref="B234" r:id="rId467" display="http://siamchart.com/stock-ichart/GULF/" xr:uid="{00000000-0004-0000-0000-0000D2010000}"/>
    <hyperlink ref="A235" r:id="rId468" display="http://siamchart.com/stock-chart/GUNKUL/" xr:uid="{00000000-0004-0000-0000-0000D3010000}"/>
    <hyperlink ref="B235" r:id="rId469" display="http://siamchart.com/stock-ichart/GUNKUL/" xr:uid="{00000000-0004-0000-0000-0000D4010000}"/>
    <hyperlink ref="A236" r:id="rId470" display="http://siamchart.com/stock-chart/GYT/" xr:uid="{00000000-0004-0000-0000-0000D5010000}"/>
    <hyperlink ref="B236" r:id="rId471" display="http://siamchart.com/stock-ichart/GYT/" xr:uid="{00000000-0004-0000-0000-0000D6010000}"/>
    <hyperlink ref="A237" r:id="rId472" display="http://siamchart.com/stock-chart/HANA/" xr:uid="{00000000-0004-0000-0000-0000D7010000}"/>
    <hyperlink ref="B237" r:id="rId473" display="http://siamchart.com/stock-ichart/HANA/" xr:uid="{00000000-0004-0000-0000-0000D8010000}"/>
    <hyperlink ref="A238" r:id="rId474" display="http://siamchart.com/stock-chart/HARN/" xr:uid="{00000000-0004-0000-0000-0000D9010000}"/>
    <hyperlink ref="B238" r:id="rId475" display="http://siamchart.com/stock-ichart/HARN/" xr:uid="{00000000-0004-0000-0000-0000DA010000}"/>
    <hyperlink ref="A239" r:id="rId476" display="http://siamchart.com/stock-chart/HFT/" xr:uid="{00000000-0004-0000-0000-0000DB010000}"/>
    <hyperlink ref="B239" r:id="rId477" display="http://siamchart.com/stock-ichart/HFT/" xr:uid="{00000000-0004-0000-0000-0000DC010000}"/>
    <hyperlink ref="A240" r:id="rId478" display="http://siamchart.com/stock-chart/HMPRO/" xr:uid="{00000000-0004-0000-0000-0000DD010000}"/>
    <hyperlink ref="B240" r:id="rId479" display="http://siamchart.com/stock-ichart/HMPRO/" xr:uid="{00000000-0004-0000-0000-0000DE010000}"/>
    <hyperlink ref="A241" r:id="rId480" display="http://siamchart.com/stock-chart/HPT/" xr:uid="{00000000-0004-0000-0000-0000DF010000}"/>
    <hyperlink ref="B241" r:id="rId481" display="http://siamchart.com/stock-ichart/HPT/" xr:uid="{00000000-0004-0000-0000-0000E0010000}"/>
    <hyperlink ref="A242" r:id="rId482" display="http://siamchart.com/stock-chart/HTC/" xr:uid="{00000000-0004-0000-0000-0000E1010000}"/>
    <hyperlink ref="B242" r:id="rId483" display="http://siamchart.com/stock-ichart/HTC/" xr:uid="{00000000-0004-0000-0000-0000E2010000}"/>
    <hyperlink ref="A243" r:id="rId484" display="http://siamchart.com/stock-chart/HTECH/" xr:uid="{00000000-0004-0000-0000-0000E3010000}"/>
    <hyperlink ref="B243" r:id="rId485" display="http://siamchart.com/stock-ichart/HTECH/" xr:uid="{00000000-0004-0000-0000-0000E4010000}"/>
    <hyperlink ref="A244" r:id="rId486" display="http://siamchart.com/stock-chart/HUMAN/" xr:uid="{00000000-0004-0000-0000-0000E5010000}"/>
    <hyperlink ref="B244" r:id="rId487" display="http://siamchart.com/stock-ichart/HUMAN/" xr:uid="{00000000-0004-0000-0000-0000E6010000}"/>
    <hyperlink ref="A245" r:id="rId488" display="http://siamchart.com/stock-chart/HYDRO/" xr:uid="{00000000-0004-0000-0000-0000E7010000}"/>
    <hyperlink ref="B245" r:id="rId489" display="http://siamchart.com/stock-ichart/HYDRO/" xr:uid="{00000000-0004-0000-0000-0000E8010000}"/>
    <hyperlink ref="A246" r:id="rId490" display="http://siamchart.com/stock-chart/ICC/" xr:uid="{00000000-0004-0000-0000-0000E9010000}"/>
    <hyperlink ref="B246" r:id="rId491" display="http://siamchart.com/stock-ichart/ICC/" xr:uid="{00000000-0004-0000-0000-0000EA010000}"/>
    <hyperlink ref="A247" r:id="rId492" display="http://siamchart.com/stock-chart/ICHI/" xr:uid="{00000000-0004-0000-0000-0000EB010000}"/>
    <hyperlink ref="B247" r:id="rId493" display="http://siamchart.com/stock-ichart/ICHI/" xr:uid="{00000000-0004-0000-0000-0000EC010000}"/>
    <hyperlink ref="A248" r:id="rId494" display="http://siamchart.com/stock-chart/ICN/" xr:uid="{00000000-0004-0000-0000-0000ED010000}"/>
    <hyperlink ref="B248" r:id="rId495" display="http://siamchart.com/stock-ichart/ICN/" xr:uid="{00000000-0004-0000-0000-0000EE010000}"/>
    <hyperlink ref="A249" r:id="rId496" display="http://siamchart.com/stock-chart/IFEC/" xr:uid="{00000000-0004-0000-0000-0000EF010000}"/>
    <hyperlink ref="B249" r:id="rId497" display="http://siamchart.com/stock-ichart/IFEC/" xr:uid="{00000000-0004-0000-0000-0000F0010000}"/>
    <hyperlink ref="A250" r:id="rId498" display="http://siamchart.com/stock-chart/IFS/" xr:uid="{00000000-0004-0000-0000-0000F1010000}"/>
    <hyperlink ref="B250" r:id="rId499" display="http://siamchart.com/stock-ichart/IFS/" xr:uid="{00000000-0004-0000-0000-0000F2010000}"/>
    <hyperlink ref="A251" r:id="rId500" display="http://siamchart.com/stock-chart/IHL/" xr:uid="{00000000-0004-0000-0000-0000F3010000}"/>
    <hyperlink ref="B251" r:id="rId501" display="http://siamchart.com/stock-ichart/IHL/" xr:uid="{00000000-0004-0000-0000-0000F4010000}"/>
    <hyperlink ref="A252" r:id="rId502" display="http://siamchart.com/stock-chart/IIG/" xr:uid="{00000000-0004-0000-0000-0000F5010000}"/>
    <hyperlink ref="B252" r:id="rId503" display="http://siamchart.com/stock-ichart/IIG/" xr:uid="{00000000-0004-0000-0000-0000F6010000}"/>
    <hyperlink ref="C252" r:id="rId504" tooltip="ตารางข้อมูลงบการเงิน รายควอเตอร์ ย้อนหลัง 10 ปี" display="http://siamchart.com/stock-info/IIG/" xr:uid="{00000000-0004-0000-0000-0000F7010000}"/>
    <hyperlink ref="A253" r:id="rId505" display="http://siamchart.com/stock-chart/III/" xr:uid="{00000000-0004-0000-0000-0000F8010000}"/>
    <hyperlink ref="B253" r:id="rId506" display="http://siamchart.com/stock-ichart/III/" xr:uid="{00000000-0004-0000-0000-0000F9010000}"/>
    <hyperlink ref="A254" r:id="rId507" display="http://siamchart.com/stock-chart/ILINK/" xr:uid="{00000000-0004-0000-0000-0000FA010000}"/>
    <hyperlink ref="B254" r:id="rId508" display="http://siamchart.com/stock-ichart/ILINK/" xr:uid="{00000000-0004-0000-0000-0000FB010000}"/>
    <hyperlink ref="A255" r:id="rId509" display="http://siamchart.com/stock-chart/ILM/" xr:uid="{00000000-0004-0000-0000-0000FC010000}"/>
    <hyperlink ref="B255" r:id="rId510" display="http://siamchart.com/stock-ichart/ILM/" xr:uid="{00000000-0004-0000-0000-0000FD010000}"/>
    <hyperlink ref="A256" r:id="rId511" display="http://siamchart.com/stock-chart/IMH/" xr:uid="{00000000-0004-0000-0000-0000FE010000}"/>
    <hyperlink ref="B256" r:id="rId512" display="http://siamchart.com/stock-ichart/IMH/" xr:uid="{00000000-0004-0000-0000-0000FF010000}"/>
    <hyperlink ref="A257" r:id="rId513" display="http://siamchart.com/stock-chart/INET/" xr:uid="{00000000-0004-0000-0000-000000020000}"/>
    <hyperlink ref="B257" r:id="rId514" display="http://siamchart.com/stock-ichart/INET/" xr:uid="{00000000-0004-0000-0000-000001020000}"/>
    <hyperlink ref="A258" r:id="rId515" display="http://siamchart.com/stock-chart/INGRS/" xr:uid="{00000000-0004-0000-0000-000002020000}"/>
    <hyperlink ref="B258" r:id="rId516" display="http://siamchart.com/stock-ichart/INGRS/" xr:uid="{00000000-0004-0000-0000-000003020000}"/>
    <hyperlink ref="A259" r:id="rId517" display="http://siamchart.com/stock-chart/INOX/" xr:uid="{00000000-0004-0000-0000-000004020000}"/>
    <hyperlink ref="B259" r:id="rId518" display="http://siamchart.com/stock-ichart/INOX/" xr:uid="{00000000-0004-0000-0000-000005020000}"/>
    <hyperlink ref="A260" r:id="rId519" display="http://siamchart.com/stock-chart/INSET/" xr:uid="{00000000-0004-0000-0000-000006020000}"/>
    <hyperlink ref="B260" r:id="rId520" display="http://siamchart.com/stock-ichart/INSET/" xr:uid="{00000000-0004-0000-0000-000007020000}"/>
    <hyperlink ref="A261" r:id="rId521" display="http://siamchart.com/stock-chart/INSURE/" xr:uid="{00000000-0004-0000-0000-000008020000}"/>
    <hyperlink ref="B261" r:id="rId522" display="http://siamchart.com/stock-ichart/INSURE/" xr:uid="{00000000-0004-0000-0000-000009020000}"/>
    <hyperlink ref="A262" r:id="rId523" display="http://siamchart.com/stock-chart/INTUCH/" xr:uid="{00000000-0004-0000-0000-00000A020000}"/>
    <hyperlink ref="B262" r:id="rId524" display="http://siamchart.com/stock-ichart/INTUCH/" xr:uid="{00000000-0004-0000-0000-00000B020000}"/>
    <hyperlink ref="A263" r:id="rId525" display="http://siamchart.com/stock-chart/IP/" xr:uid="{00000000-0004-0000-0000-00000C020000}"/>
    <hyperlink ref="B263" r:id="rId526" display="http://siamchart.com/stock-ichart/IP/" xr:uid="{00000000-0004-0000-0000-00000D020000}"/>
    <hyperlink ref="A264" r:id="rId527" display="http://siamchart.com/stock-chart/IRC/" xr:uid="{00000000-0004-0000-0000-00000E020000}"/>
    <hyperlink ref="B264" r:id="rId528" display="http://siamchart.com/stock-ichart/IRC/" xr:uid="{00000000-0004-0000-0000-00000F020000}"/>
    <hyperlink ref="A265" r:id="rId529" display="http://siamchart.com/stock-chart/IRCP/" xr:uid="{00000000-0004-0000-0000-000010020000}"/>
    <hyperlink ref="B265" r:id="rId530" display="http://siamchart.com/stock-ichart/IRCP/" xr:uid="{00000000-0004-0000-0000-000011020000}"/>
    <hyperlink ref="A266" r:id="rId531" display="http://siamchart.com/stock-chart/IRPC/" xr:uid="{00000000-0004-0000-0000-000012020000}"/>
    <hyperlink ref="B266" r:id="rId532" display="http://siamchart.com/stock-ichart/IRPC/" xr:uid="{00000000-0004-0000-0000-000013020000}"/>
    <hyperlink ref="A267" r:id="rId533" display="http://siamchart.com/stock-chart/IT/" xr:uid="{00000000-0004-0000-0000-000014020000}"/>
    <hyperlink ref="B267" r:id="rId534" display="http://siamchart.com/stock-ichart/IT/" xr:uid="{00000000-0004-0000-0000-000015020000}"/>
    <hyperlink ref="A268" r:id="rId535" display="http://siamchart.com/stock-chart/ITD/" xr:uid="{00000000-0004-0000-0000-000016020000}"/>
    <hyperlink ref="B268" r:id="rId536" display="http://siamchart.com/stock-ichart/ITD/" xr:uid="{00000000-0004-0000-0000-000017020000}"/>
    <hyperlink ref="A269" r:id="rId537" display="http://siamchart.com/stock-chart/ITEL/" xr:uid="{00000000-0004-0000-0000-000018020000}"/>
    <hyperlink ref="B269" r:id="rId538" display="http://siamchart.com/stock-ichart/ITEL/" xr:uid="{00000000-0004-0000-0000-000019020000}"/>
    <hyperlink ref="A270" r:id="rId539" display="http://siamchart.com/stock-chart/IVL/" xr:uid="{00000000-0004-0000-0000-00001A020000}"/>
    <hyperlink ref="B270" r:id="rId540" display="http://siamchart.com/stock-ichart/IVL/" xr:uid="{00000000-0004-0000-0000-00001B020000}"/>
    <hyperlink ref="A271" r:id="rId541" display="http://siamchart.com/stock-chart/J/" xr:uid="{00000000-0004-0000-0000-00001C020000}"/>
    <hyperlink ref="B271" r:id="rId542" display="http://siamchart.com/stock-ichart/J/" xr:uid="{00000000-0004-0000-0000-00001D020000}"/>
    <hyperlink ref="A272" r:id="rId543" display="http://siamchart.com/stock-chart/JAS/" xr:uid="{00000000-0004-0000-0000-00001E020000}"/>
    <hyperlink ref="B272" r:id="rId544" display="http://siamchart.com/stock-ichart/JAS/" xr:uid="{00000000-0004-0000-0000-00001F020000}"/>
    <hyperlink ref="A273" r:id="rId545" display="http://siamchart.com/stock-chart/JCK/" xr:uid="{00000000-0004-0000-0000-000020020000}"/>
    <hyperlink ref="B273" r:id="rId546" display="http://siamchart.com/stock-ichart/JCK/" xr:uid="{00000000-0004-0000-0000-000021020000}"/>
    <hyperlink ref="A274" r:id="rId547" display="http://siamchart.com/stock-chart/JCKH/" xr:uid="{00000000-0004-0000-0000-000022020000}"/>
    <hyperlink ref="B274" r:id="rId548" display="http://siamchart.com/stock-ichart/JCKH/" xr:uid="{00000000-0004-0000-0000-000023020000}"/>
    <hyperlink ref="A275" r:id="rId549" display="http://siamchart.com/stock-chart/JCT/" xr:uid="{00000000-0004-0000-0000-000024020000}"/>
    <hyperlink ref="B275" r:id="rId550" display="http://siamchart.com/stock-ichart/JCT/" xr:uid="{00000000-0004-0000-0000-000025020000}"/>
    <hyperlink ref="A276" r:id="rId551" display="http://siamchart.com/stock-chart/JKN/" xr:uid="{00000000-0004-0000-0000-000026020000}"/>
    <hyperlink ref="B276" r:id="rId552" display="http://siamchart.com/stock-ichart/JKN/" xr:uid="{00000000-0004-0000-0000-000027020000}"/>
    <hyperlink ref="A277" r:id="rId553" display="http://siamchart.com/stock-chart/JMART/" xr:uid="{00000000-0004-0000-0000-000028020000}"/>
    <hyperlink ref="B277" r:id="rId554" display="http://siamchart.com/stock-ichart/JMART/" xr:uid="{00000000-0004-0000-0000-000029020000}"/>
    <hyperlink ref="A278" r:id="rId555" display="http://siamchart.com/stock-chart/JMT/" xr:uid="{00000000-0004-0000-0000-00002A020000}"/>
    <hyperlink ref="B278" r:id="rId556" display="http://siamchart.com/stock-ichart/JMT/" xr:uid="{00000000-0004-0000-0000-00002B020000}"/>
    <hyperlink ref="A279" r:id="rId557" display="http://siamchart.com/stock-chart/JSP/" xr:uid="{00000000-0004-0000-0000-00002C020000}"/>
    <hyperlink ref="B279" r:id="rId558" display="http://siamchart.com/stock-ichart/JSP/" xr:uid="{00000000-0004-0000-0000-00002D020000}"/>
    <hyperlink ref="A280" r:id="rId559" display="http://siamchart.com/stock-chart/JTS/" xr:uid="{00000000-0004-0000-0000-00002E020000}"/>
    <hyperlink ref="B280" r:id="rId560" display="http://siamchart.com/stock-ichart/JTS/" xr:uid="{00000000-0004-0000-0000-00002F020000}"/>
    <hyperlink ref="A281" r:id="rId561" display="http://siamchart.com/stock-chart/JUBILE/" xr:uid="{00000000-0004-0000-0000-000030020000}"/>
    <hyperlink ref="B281" r:id="rId562" display="http://siamchart.com/stock-ichart/JUBILE/" xr:uid="{00000000-0004-0000-0000-000031020000}"/>
    <hyperlink ref="A282" r:id="rId563" display="http://siamchart.com/stock-chart/JUTHA/" xr:uid="{00000000-0004-0000-0000-000032020000}"/>
    <hyperlink ref="B282" r:id="rId564" display="http://siamchart.com/stock-ichart/JUTHA/" xr:uid="{00000000-0004-0000-0000-000033020000}"/>
    <hyperlink ref="A283" r:id="rId565" display="http://siamchart.com/stock-chart/JWD/" xr:uid="{00000000-0004-0000-0000-000034020000}"/>
    <hyperlink ref="B283" r:id="rId566" display="http://siamchart.com/stock-ichart/JWD/" xr:uid="{00000000-0004-0000-0000-000035020000}"/>
    <hyperlink ref="A284" r:id="rId567" display="http://siamchart.com/stock-chart/K/" xr:uid="{00000000-0004-0000-0000-000036020000}"/>
    <hyperlink ref="B284" r:id="rId568" display="http://siamchart.com/stock-ichart/K/" xr:uid="{00000000-0004-0000-0000-000037020000}"/>
    <hyperlink ref="A285" r:id="rId569" display="http://siamchart.com/stock-chart/KAMART/" xr:uid="{00000000-0004-0000-0000-000038020000}"/>
    <hyperlink ref="B285" r:id="rId570" display="http://siamchart.com/stock-ichart/KAMART/" xr:uid="{00000000-0004-0000-0000-000039020000}"/>
    <hyperlink ref="A286" r:id="rId571" display="http://siamchart.com/stock-chart/KASET/" xr:uid="{00000000-0004-0000-0000-00003A020000}"/>
    <hyperlink ref="B286" r:id="rId572" display="http://siamchart.com/stock-ichart/KASET/" xr:uid="{00000000-0004-0000-0000-00003B020000}"/>
    <hyperlink ref="A287" r:id="rId573" display="http://siamchart.com/stock-chart/KBANK/" xr:uid="{00000000-0004-0000-0000-00003C020000}"/>
    <hyperlink ref="B287" r:id="rId574" display="http://siamchart.com/stock-ichart/KBANK/" xr:uid="{00000000-0004-0000-0000-00003D020000}"/>
    <hyperlink ref="A288" r:id="rId575" display="http://siamchart.com/stock-chart/KBS/" xr:uid="{00000000-0004-0000-0000-00003E020000}"/>
    <hyperlink ref="B288" r:id="rId576" display="http://siamchart.com/stock-ichart/KBS/" xr:uid="{00000000-0004-0000-0000-00003F020000}"/>
    <hyperlink ref="A289" r:id="rId577" display="http://siamchart.com/stock-chart/KC/" xr:uid="{00000000-0004-0000-0000-000040020000}"/>
    <hyperlink ref="B289" r:id="rId578" display="http://siamchart.com/stock-ichart/KC/" xr:uid="{00000000-0004-0000-0000-000041020000}"/>
    <hyperlink ref="A290" r:id="rId579" display="http://siamchart.com/stock-chart/KCAR/" xr:uid="{00000000-0004-0000-0000-000042020000}"/>
    <hyperlink ref="B290" r:id="rId580" display="http://siamchart.com/stock-ichart/KCAR/" xr:uid="{00000000-0004-0000-0000-000043020000}"/>
    <hyperlink ref="A291" r:id="rId581" display="http://siamchart.com/stock-chart/KCE/" xr:uid="{00000000-0004-0000-0000-000044020000}"/>
    <hyperlink ref="B291" r:id="rId582" display="http://siamchart.com/stock-ichart/KCE/" xr:uid="{00000000-0004-0000-0000-000045020000}"/>
    <hyperlink ref="A292" r:id="rId583" display="http://siamchart.com/stock-chart/KCM/" xr:uid="{00000000-0004-0000-0000-000046020000}"/>
    <hyperlink ref="B292" r:id="rId584" display="http://siamchart.com/stock-ichart/KCM/" xr:uid="{00000000-0004-0000-0000-000047020000}"/>
    <hyperlink ref="A293" r:id="rId585" display="http://siamchart.com/stock-chart/KDH/" xr:uid="{00000000-0004-0000-0000-000048020000}"/>
    <hyperlink ref="B293" r:id="rId586" display="http://siamchart.com/stock-ichart/KDH/" xr:uid="{00000000-0004-0000-0000-000049020000}"/>
    <hyperlink ref="A294" r:id="rId587" display="http://siamchart.com/stock-chart/KGI/" xr:uid="{00000000-0004-0000-0000-00004A020000}"/>
    <hyperlink ref="B294" r:id="rId588" display="http://siamchart.com/stock-ichart/KGI/" xr:uid="{00000000-0004-0000-0000-00004B020000}"/>
    <hyperlink ref="A295" r:id="rId589" display="http://siamchart.com/stock-chart/KIAT/" xr:uid="{00000000-0004-0000-0000-00004C020000}"/>
    <hyperlink ref="B295" r:id="rId590" display="http://siamchart.com/stock-ichart/KIAT/" xr:uid="{00000000-0004-0000-0000-00004D020000}"/>
    <hyperlink ref="A296" r:id="rId591" display="http://siamchart.com/stock-chart/KK/" xr:uid="{00000000-0004-0000-0000-00004E020000}"/>
    <hyperlink ref="B296" r:id="rId592" display="http://siamchart.com/stock-ichart/KK/" xr:uid="{00000000-0004-0000-0000-00004F020000}"/>
    <hyperlink ref="C296" r:id="rId593" tooltip="ตารางข้อมูลงบการเงิน รายควอเตอร์ ย้อนหลัง 10 ปี" display="http://siamchart.com/stock-info/KK/" xr:uid="{00000000-0004-0000-0000-000050020000}"/>
    <hyperlink ref="A297" r:id="rId594" display="http://siamchart.com/stock-chart/KKC/" xr:uid="{00000000-0004-0000-0000-000051020000}"/>
    <hyperlink ref="B297" r:id="rId595" display="http://siamchart.com/stock-ichart/KKC/" xr:uid="{00000000-0004-0000-0000-000052020000}"/>
    <hyperlink ref="A298" r:id="rId596" display="http://siamchart.com/stock-chart/KKP/" xr:uid="{00000000-0004-0000-0000-000053020000}"/>
    <hyperlink ref="B298" r:id="rId597" display="http://siamchart.com/stock-ichart/KKP/" xr:uid="{00000000-0004-0000-0000-000054020000}"/>
    <hyperlink ref="A299" r:id="rId598" display="http://siamchart.com/stock-chart/KOOL/" xr:uid="{00000000-0004-0000-0000-000055020000}"/>
    <hyperlink ref="B299" r:id="rId599" display="http://siamchart.com/stock-ichart/KOOL/" xr:uid="{00000000-0004-0000-0000-000056020000}"/>
    <hyperlink ref="A300" r:id="rId600" display="http://siamchart.com/stock-chart/KSL/" xr:uid="{00000000-0004-0000-0000-000057020000}"/>
    <hyperlink ref="B300" r:id="rId601" display="http://siamchart.com/stock-ichart/KSL/" xr:uid="{00000000-0004-0000-0000-000058020000}"/>
    <hyperlink ref="A301" r:id="rId602" display="http://siamchart.com/stock-chart/KTB/" xr:uid="{00000000-0004-0000-0000-000059020000}"/>
    <hyperlink ref="B301" r:id="rId603" display="http://siamchart.com/stock-ichart/KTB/" xr:uid="{00000000-0004-0000-0000-00005A020000}"/>
    <hyperlink ref="A302" r:id="rId604" display="http://siamchart.com/stock-chart/KTC/" xr:uid="{00000000-0004-0000-0000-00005B020000}"/>
    <hyperlink ref="B302" r:id="rId605" display="http://siamchart.com/stock-ichart/KTC/" xr:uid="{00000000-0004-0000-0000-00005C020000}"/>
    <hyperlink ref="A303" r:id="rId606" display="http://siamchart.com/stock-chart/KTECH/" xr:uid="{00000000-0004-0000-0000-00005D020000}"/>
    <hyperlink ref="B303" r:id="rId607" display="http://siamchart.com/stock-ichart/KTECH/" xr:uid="{00000000-0004-0000-0000-00005E020000}"/>
    <hyperlink ref="A304" r:id="rId608" display="http://siamchart.com/stock-chart/KTIS/" xr:uid="{00000000-0004-0000-0000-00005F020000}"/>
    <hyperlink ref="B304" r:id="rId609" display="http://siamchart.com/stock-ichart/KTIS/" xr:uid="{00000000-0004-0000-0000-000060020000}"/>
    <hyperlink ref="A305" r:id="rId610" display="http://siamchart.com/stock-chart/KUMWEL/" xr:uid="{00000000-0004-0000-0000-000061020000}"/>
    <hyperlink ref="B305" r:id="rId611" display="http://siamchart.com/stock-ichart/KUMWEL/" xr:uid="{00000000-0004-0000-0000-000062020000}"/>
    <hyperlink ref="A306" r:id="rId612" display="http://siamchart.com/stock-chart/KUN/" xr:uid="{00000000-0004-0000-0000-000063020000}"/>
    <hyperlink ref="B306" r:id="rId613" display="http://siamchart.com/stock-ichart/KUN/" xr:uid="{00000000-0004-0000-0000-000064020000}"/>
    <hyperlink ref="A307" r:id="rId614" display="http://siamchart.com/stock-chart/KWC/" xr:uid="{00000000-0004-0000-0000-000065020000}"/>
    <hyperlink ref="B307" r:id="rId615" display="http://siamchart.com/stock-ichart/KWC/" xr:uid="{00000000-0004-0000-0000-000066020000}"/>
    <hyperlink ref="A308" r:id="rId616" display="http://siamchart.com/stock-chart/KWG/" xr:uid="{00000000-0004-0000-0000-000067020000}"/>
    <hyperlink ref="B308" r:id="rId617" display="http://siamchart.com/stock-ichart/KWG/" xr:uid="{00000000-0004-0000-0000-000068020000}"/>
    <hyperlink ref="A309" r:id="rId618" display="http://siamchart.com/stock-chart/KWM/" xr:uid="{00000000-0004-0000-0000-000069020000}"/>
    <hyperlink ref="B309" r:id="rId619" display="http://siamchart.com/stock-ichart/KWM/" xr:uid="{00000000-0004-0000-0000-00006A020000}"/>
    <hyperlink ref="A310" r:id="rId620" display="http://siamchart.com/stock-chart/KYE/" xr:uid="{00000000-0004-0000-0000-00006B020000}"/>
    <hyperlink ref="B310" r:id="rId621" display="http://siamchart.com/stock-ichart/KYE/" xr:uid="{00000000-0004-0000-0000-00006C020000}"/>
    <hyperlink ref="A311" r:id="rId622" display="http://siamchart.com/stock-chart/L_26E/" xr:uid="{00000000-0004-0000-0000-00006D020000}"/>
    <hyperlink ref="B311" r:id="rId623" display="http://siamchart.com/stock-ichart/L_26E/" xr:uid="{00000000-0004-0000-0000-00006E020000}"/>
    <hyperlink ref="A312" r:id="rId624" display="http://siamchart.com/stock-chart/LALIN/" xr:uid="{00000000-0004-0000-0000-00006F020000}"/>
    <hyperlink ref="B312" r:id="rId625" display="http://siamchart.com/stock-ichart/LALIN/" xr:uid="{00000000-0004-0000-0000-000070020000}"/>
    <hyperlink ref="A313" r:id="rId626" display="http://siamchart.com/stock-chart/LANNA/" xr:uid="{00000000-0004-0000-0000-000071020000}"/>
    <hyperlink ref="B313" r:id="rId627" display="http://siamchart.com/stock-ichart/LANNA/" xr:uid="{00000000-0004-0000-0000-000072020000}"/>
    <hyperlink ref="A314" r:id="rId628" display="http://siamchart.com/stock-chart/LDC/" xr:uid="{00000000-0004-0000-0000-000073020000}"/>
    <hyperlink ref="B314" r:id="rId629" display="http://siamchart.com/stock-ichart/LDC/" xr:uid="{00000000-0004-0000-0000-000074020000}"/>
    <hyperlink ref="A315" r:id="rId630" display="http://siamchart.com/stock-chart/LEE/" xr:uid="{00000000-0004-0000-0000-000075020000}"/>
    <hyperlink ref="B315" r:id="rId631" display="http://siamchart.com/stock-ichart/LEE/" xr:uid="{00000000-0004-0000-0000-000076020000}"/>
    <hyperlink ref="A316" r:id="rId632" display="http://siamchart.com/stock-chart/LH/" xr:uid="{00000000-0004-0000-0000-000077020000}"/>
    <hyperlink ref="B316" r:id="rId633" display="http://siamchart.com/stock-ichart/LH/" xr:uid="{00000000-0004-0000-0000-000078020000}"/>
    <hyperlink ref="A317" r:id="rId634" display="http://siamchart.com/stock-chart/LHFG/" xr:uid="{00000000-0004-0000-0000-000079020000}"/>
    <hyperlink ref="B317" r:id="rId635" display="http://siamchart.com/stock-ichart/LHFG/" xr:uid="{00000000-0004-0000-0000-00007A020000}"/>
    <hyperlink ref="A318" r:id="rId636" display="http://siamchart.com/stock-chart/LHK/" xr:uid="{00000000-0004-0000-0000-00007B020000}"/>
    <hyperlink ref="B318" r:id="rId637" display="http://siamchart.com/stock-ichart/LHK/" xr:uid="{00000000-0004-0000-0000-00007C020000}"/>
    <hyperlink ref="A319" r:id="rId638" display="http://siamchart.com/stock-chart/LIT/" xr:uid="{00000000-0004-0000-0000-00007D020000}"/>
    <hyperlink ref="B319" r:id="rId639" display="http://siamchart.com/stock-ichart/LIT/" xr:uid="{00000000-0004-0000-0000-00007E020000}"/>
    <hyperlink ref="A320" r:id="rId640" display="http://siamchart.com/stock-chart/LOXLEY/" xr:uid="{00000000-0004-0000-0000-00007F020000}"/>
    <hyperlink ref="B320" r:id="rId641" display="http://siamchart.com/stock-ichart/LOXLEY/" xr:uid="{00000000-0004-0000-0000-000080020000}"/>
    <hyperlink ref="A321" r:id="rId642" display="http://siamchart.com/stock-chart/LPH/" xr:uid="{00000000-0004-0000-0000-000081020000}"/>
    <hyperlink ref="B321" r:id="rId643" display="http://siamchart.com/stock-ichart/LPH/" xr:uid="{00000000-0004-0000-0000-000082020000}"/>
    <hyperlink ref="A322" r:id="rId644" display="http://siamchart.com/stock-chart/LPN/" xr:uid="{00000000-0004-0000-0000-000083020000}"/>
    <hyperlink ref="B322" r:id="rId645" display="http://siamchart.com/stock-ichart/LPN/" xr:uid="{00000000-0004-0000-0000-000084020000}"/>
    <hyperlink ref="A323" r:id="rId646" display="http://siamchart.com/stock-chart/LRH/" xr:uid="{00000000-0004-0000-0000-000085020000}"/>
    <hyperlink ref="B323" r:id="rId647" display="http://siamchart.com/stock-ichart/LRH/" xr:uid="{00000000-0004-0000-0000-000086020000}"/>
    <hyperlink ref="A324" r:id="rId648" display="http://siamchart.com/stock-chart/LST/" xr:uid="{00000000-0004-0000-0000-000087020000}"/>
    <hyperlink ref="B324" r:id="rId649" display="http://siamchart.com/stock-ichart/LST/" xr:uid="{00000000-0004-0000-0000-000088020000}"/>
    <hyperlink ref="A325" r:id="rId650" display="http://siamchart.com/stock-chart/M/" xr:uid="{00000000-0004-0000-0000-000089020000}"/>
    <hyperlink ref="B325" r:id="rId651" display="http://siamchart.com/stock-ichart/M/" xr:uid="{00000000-0004-0000-0000-00008A020000}"/>
    <hyperlink ref="A326" r:id="rId652" display="http://siamchart.com/stock-chart/M-CHAI/" xr:uid="{00000000-0004-0000-0000-00008B020000}"/>
    <hyperlink ref="B326" r:id="rId653" display="http://siamchart.com/stock-ichart/M-CHAI/" xr:uid="{00000000-0004-0000-0000-00008C020000}"/>
    <hyperlink ref="A327" r:id="rId654" display="http://siamchart.com/stock-chart/MACO/" xr:uid="{00000000-0004-0000-0000-00008D020000}"/>
    <hyperlink ref="B327" r:id="rId655" display="http://siamchart.com/stock-ichart/MACO/" xr:uid="{00000000-0004-0000-0000-00008E020000}"/>
    <hyperlink ref="A328" r:id="rId656" display="http://siamchart.com/stock-chart/MAJOR/" xr:uid="{00000000-0004-0000-0000-00008F020000}"/>
    <hyperlink ref="B328" r:id="rId657" display="http://siamchart.com/stock-ichart/MAJOR/" xr:uid="{00000000-0004-0000-0000-000090020000}"/>
    <hyperlink ref="A329" r:id="rId658" display="http://siamchart.com/stock-chart/MAKRO/" xr:uid="{00000000-0004-0000-0000-000091020000}"/>
    <hyperlink ref="B329" r:id="rId659" display="http://siamchart.com/stock-ichart/MAKRO/" xr:uid="{00000000-0004-0000-0000-000092020000}"/>
    <hyperlink ref="A330" r:id="rId660" display="http://siamchart.com/stock-chart/MALEE/" xr:uid="{00000000-0004-0000-0000-000093020000}"/>
    <hyperlink ref="B330" r:id="rId661" display="http://siamchart.com/stock-ichart/MALEE/" xr:uid="{00000000-0004-0000-0000-000094020000}"/>
    <hyperlink ref="A331" r:id="rId662" display="http://siamchart.com/stock-chart/MANRIN/" xr:uid="{00000000-0004-0000-0000-000095020000}"/>
    <hyperlink ref="B331" r:id="rId663" display="http://siamchart.com/stock-ichart/MANRIN/" xr:uid="{00000000-0004-0000-0000-000096020000}"/>
    <hyperlink ref="A332" r:id="rId664" display="http://siamchart.com/stock-chart/MATCH/" xr:uid="{00000000-0004-0000-0000-000097020000}"/>
    <hyperlink ref="B332" r:id="rId665" display="http://siamchart.com/stock-ichart/MATCH/" xr:uid="{00000000-0004-0000-0000-000098020000}"/>
    <hyperlink ref="A333" r:id="rId666" display="http://siamchart.com/stock-chart/MATI/" xr:uid="{00000000-0004-0000-0000-000099020000}"/>
    <hyperlink ref="B333" r:id="rId667" display="http://siamchart.com/stock-ichart/MATI/" xr:uid="{00000000-0004-0000-0000-00009A020000}"/>
    <hyperlink ref="A334" r:id="rId668" display="http://siamchart.com/stock-chart/MAX/" xr:uid="{00000000-0004-0000-0000-00009B020000}"/>
    <hyperlink ref="B334" r:id="rId669" display="http://siamchart.com/stock-ichart/MAX/" xr:uid="{00000000-0004-0000-0000-00009C020000}"/>
    <hyperlink ref="A335" r:id="rId670" display="http://siamchart.com/stock-chart/MBAX/" xr:uid="{00000000-0004-0000-0000-00009D020000}"/>
    <hyperlink ref="B335" r:id="rId671" display="http://siamchart.com/stock-ichart/MBAX/" xr:uid="{00000000-0004-0000-0000-00009E020000}"/>
    <hyperlink ref="A336" r:id="rId672" display="http://siamchart.com/stock-chart/MBK/" xr:uid="{00000000-0004-0000-0000-00009F020000}"/>
    <hyperlink ref="B336" r:id="rId673" display="http://siamchart.com/stock-ichart/MBK/" xr:uid="{00000000-0004-0000-0000-0000A0020000}"/>
    <hyperlink ref="A337" r:id="rId674" display="http://siamchart.com/stock-chart/MBKET/" xr:uid="{00000000-0004-0000-0000-0000A1020000}"/>
    <hyperlink ref="B337" r:id="rId675" display="http://siamchart.com/stock-ichart/MBKET/" xr:uid="{00000000-0004-0000-0000-0000A2020000}"/>
    <hyperlink ref="A338" r:id="rId676" display="http://siamchart.com/stock-chart/MC/" xr:uid="{00000000-0004-0000-0000-0000A3020000}"/>
    <hyperlink ref="B338" r:id="rId677" display="http://siamchart.com/stock-ichart/MC/" xr:uid="{00000000-0004-0000-0000-0000A4020000}"/>
    <hyperlink ref="A339" r:id="rId678" display="http://siamchart.com/stock-chart/MCOT/" xr:uid="{00000000-0004-0000-0000-0000A5020000}"/>
    <hyperlink ref="B339" r:id="rId679" display="http://siamchart.com/stock-ichart/MCOT/" xr:uid="{00000000-0004-0000-0000-0000A6020000}"/>
    <hyperlink ref="A340" r:id="rId680" display="http://siamchart.com/stock-chart/MCS/" xr:uid="{00000000-0004-0000-0000-0000A7020000}"/>
    <hyperlink ref="B340" r:id="rId681" display="http://siamchart.com/stock-ichart/MCS/" xr:uid="{00000000-0004-0000-0000-0000A8020000}"/>
    <hyperlink ref="A341" r:id="rId682" display="http://siamchart.com/stock-chart/MDX/" xr:uid="{00000000-0004-0000-0000-0000A9020000}"/>
    <hyperlink ref="B341" r:id="rId683" display="http://siamchart.com/stock-ichart/MDX/" xr:uid="{00000000-0004-0000-0000-0000AA020000}"/>
    <hyperlink ref="A342" r:id="rId684" display="http://siamchart.com/stock-chart/MEGA/" xr:uid="{00000000-0004-0000-0000-0000AB020000}"/>
    <hyperlink ref="B342" r:id="rId685" display="http://siamchart.com/stock-ichart/MEGA/" xr:uid="{00000000-0004-0000-0000-0000AC020000}"/>
    <hyperlink ref="A343" r:id="rId686" display="http://siamchart.com/stock-chart/META/" xr:uid="{00000000-0004-0000-0000-0000AD020000}"/>
    <hyperlink ref="B343" r:id="rId687" display="http://siamchart.com/stock-ichart/META/" xr:uid="{00000000-0004-0000-0000-0000AE020000}"/>
    <hyperlink ref="A344" r:id="rId688" display="http://siamchart.com/stock-chart/METCO/" xr:uid="{00000000-0004-0000-0000-0000AF020000}"/>
    <hyperlink ref="B344" r:id="rId689" display="http://siamchart.com/stock-ichart/METCO/" xr:uid="{00000000-0004-0000-0000-0000B0020000}"/>
    <hyperlink ref="A345" r:id="rId690" display="http://siamchart.com/stock-chart/MFC/" xr:uid="{00000000-0004-0000-0000-0000B1020000}"/>
    <hyperlink ref="B345" r:id="rId691" display="http://siamchart.com/stock-ichart/MFC/" xr:uid="{00000000-0004-0000-0000-0000B2020000}"/>
    <hyperlink ref="A346" r:id="rId692" display="http://siamchart.com/stock-chart/MFEC/" xr:uid="{00000000-0004-0000-0000-0000B3020000}"/>
    <hyperlink ref="B346" r:id="rId693" display="http://siamchart.com/stock-ichart/MFEC/" xr:uid="{00000000-0004-0000-0000-0000B4020000}"/>
    <hyperlink ref="A347" r:id="rId694" display="http://siamchart.com/stock-chart/MGT/" xr:uid="{00000000-0004-0000-0000-0000B5020000}"/>
    <hyperlink ref="B347" r:id="rId695" display="http://siamchart.com/stock-ichart/MGT/" xr:uid="{00000000-0004-0000-0000-0000B6020000}"/>
    <hyperlink ref="A348" r:id="rId696" display="http://siamchart.com/stock-chart/MICRO/" xr:uid="{00000000-0004-0000-0000-0000B7020000}"/>
    <hyperlink ref="B348" r:id="rId697" display="http://siamchart.com/stock-ichart/MICRO/" xr:uid="{00000000-0004-0000-0000-0000B8020000}"/>
    <hyperlink ref="C348" r:id="rId698" tooltip="ตารางข้อมูลงบการเงิน รายควอเตอร์ ย้อนหลัง 10 ปี" display="http://siamchart.com/stock-info/MICRO/" xr:uid="{00000000-0004-0000-0000-0000B9020000}"/>
    <hyperlink ref="A349" r:id="rId699" display="http://siamchart.com/stock-chart/MIDA/" xr:uid="{00000000-0004-0000-0000-0000BA020000}"/>
    <hyperlink ref="B349" r:id="rId700" display="http://siamchart.com/stock-ichart/MIDA/" xr:uid="{00000000-0004-0000-0000-0000BB020000}"/>
    <hyperlink ref="A350" r:id="rId701" display="http://siamchart.com/stock-chart/MILL/" xr:uid="{00000000-0004-0000-0000-0000BC020000}"/>
    <hyperlink ref="B350" r:id="rId702" display="http://siamchart.com/stock-ichart/MILL/" xr:uid="{00000000-0004-0000-0000-0000BD020000}"/>
    <hyperlink ref="A351" r:id="rId703" display="http://siamchart.com/stock-chart/MINT/" xr:uid="{00000000-0004-0000-0000-0000BE020000}"/>
    <hyperlink ref="B351" r:id="rId704" display="http://siamchart.com/stock-ichart/MINT/" xr:uid="{00000000-0004-0000-0000-0000BF020000}"/>
    <hyperlink ref="A352" r:id="rId705" display="http://siamchart.com/stock-chart/MITSIB/" xr:uid="{00000000-0004-0000-0000-0000C0020000}"/>
    <hyperlink ref="B352" r:id="rId706" display="http://siamchart.com/stock-ichart/MITSIB/" xr:uid="{00000000-0004-0000-0000-0000C1020000}"/>
    <hyperlink ref="A353" r:id="rId707" display="http://siamchart.com/stock-chart/MJD/" xr:uid="{00000000-0004-0000-0000-0000C2020000}"/>
    <hyperlink ref="B353" r:id="rId708" display="http://siamchart.com/stock-ichart/MJD/" xr:uid="{00000000-0004-0000-0000-0000C3020000}"/>
    <hyperlink ref="A354" r:id="rId709" display="http://siamchart.com/stock-chart/MK/" xr:uid="{00000000-0004-0000-0000-0000C4020000}"/>
    <hyperlink ref="B354" r:id="rId710" display="http://siamchart.com/stock-ichart/MK/" xr:uid="{00000000-0004-0000-0000-0000C5020000}"/>
    <hyperlink ref="A355" r:id="rId711" display="http://siamchart.com/stock-chart/ML/" xr:uid="{00000000-0004-0000-0000-0000C6020000}"/>
    <hyperlink ref="B355" r:id="rId712" display="http://siamchart.com/stock-ichart/ML/" xr:uid="{00000000-0004-0000-0000-0000C7020000}"/>
    <hyperlink ref="A356" r:id="rId713" display="http://siamchart.com/stock-chart/MM/" xr:uid="{00000000-0004-0000-0000-0000C8020000}"/>
    <hyperlink ref="B356" r:id="rId714" display="http://siamchart.com/stock-ichart/MM/" xr:uid="{00000000-0004-0000-0000-0000C9020000}"/>
    <hyperlink ref="A357" r:id="rId715" display="http://siamchart.com/stock-chart/MODERN/" xr:uid="{00000000-0004-0000-0000-0000CA020000}"/>
    <hyperlink ref="B357" r:id="rId716" display="http://siamchart.com/stock-ichart/MODERN/" xr:uid="{00000000-0004-0000-0000-0000CB020000}"/>
    <hyperlink ref="A358" r:id="rId717" display="http://siamchart.com/stock-chart/MONO/" xr:uid="{00000000-0004-0000-0000-0000CC020000}"/>
    <hyperlink ref="B358" r:id="rId718" display="http://siamchart.com/stock-ichart/MONO/" xr:uid="{00000000-0004-0000-0000-0000CD020000}"/>
    <hyperlink ref="A359" r:id="rId719" display="http://siamchart.com/stock-chart/MOONG/" xr:uid="{00000000-0004-0000-0000-0000CE020000}"/>
    <hyperlink ref="B359" r:id="rId720" display="http://siamchart.com/stock-ichart/MOONG/" xr:uid="{00000000-0004-0000-0000-0000CF020000}"/>
    <hyperlink ref="A360" r:id="rId721" display="http://siamchart.com/stock-chart/MORE/" xr:uid="{00000000-0004-0000-0000-0000D0020000}"/>
    <hyperlink ref="B360" r:id="rId722" display="http://siamchart.com/stock-ichart/MORE/" xr:uid="{00000000-0004-0000-0000-0000D1020000}"/>
    <hyperlink ref="A361" r:id="rId723" display="http://siamchart.com/stock-chart/MPG/" xr:uid="{00000000-0004-0000-0000-0000D2020000}"/>
    <hyperlink ref="B361" r:id="rId724" display="http://siamchart.com/stock-ichart/MPG/" xr:uid="{00000000-0004-0000-0000-0000D3020000}"/>
    <hyperlink ref="A362" r:id="rId725" display="http://siamchart.com/stock-chart/MPIC/" xr:uid="{00000000-0004-0000-0000-0000D4020000}"/>
    <hyperlink ref="B362" r:id="rId726" display="http://siamchart.com/stock-ichart/MPIC/" xr:uid="{00000000-0004-0000-0000-0000D5020000}"/>
    <hyperlink ref="A363" r:id="rId727" display="http://siamchart.com/stock-chart/MSC/" xr:uid="{00000000-0004-0000-0000-0000D6020000}"/>
    <hyperlink ref="B363" r:id="rId728" display="http://siamchart.com/stock-ichart/MSC/" xr:uid="{00000000-0004-0000-0000-0000D7020000}"/>
    <hyperlink ref="A364" r:id="rId729" display="http://siamchart.com/stock-chart/MTC/" xr:uid="{00000000-0004-0000-0000-0000D8020000}"/>
    <hyperlink ref="B364" r:id="rId730" display="http://siamchart.com/stock-ichart/MTC/" xr:uid="{00000000-0004-0000-0000-0000D9020000}"/>
    <hyperlink ref="A365" r:id="rId731" display="http://siamchart.com/stock-chart/MTI/" xr:uid="{00000000-0004-0000-0000-0000DA020000}"/>
    <hyperlink ref="B365" r:id="rId732" display="http://siamchart.com/stock-ichart/MTI/" xr:uid="{00000000-0004-0000-0000-0000DB020000}"/>
    <hyperlink ref="A366" r:id="rId733" display="http://siamchart.com/stock-chart/MVP/" xr:uid="{00000000-0004-0000-0000-0000DC020000}"/>
    <hyperlink ref="B366" r:id="rId734" display="http://siamchart.com/stock-ichart/MVP/" xr:uid="{00000000-0004-0000-0000-0000DD020000}"/>
    <hyperlink ref="A367" r:id="rId735" display="http://siamchart.com/stock-chart/NBC/" xr:uid="{00000000-0004-0000-0000-0000DE020000}"/>
    <hyperlink ref="B367" r:id="rId736" display="http://siamchart.com/stock-ichart/NBC/" xr:uid="{00000000-0004-0000-0000-0000DF020000}"/>
    <hyperlink ref="A368" r:id="rId737" display="http://siamchart.com/stock-chart/NC/" xr:uid="{00000000-0004-0000-0000-0000E0020000}"/>
    <hyperlink ref="B368" r:id="rId738" display="http://siamchart.com/stock-ichart/NC/" xr:uid="{00000000-0004-0000-0000-0000E1020000}"/>
    <hyperlink ref="A369" r:id="rId739" display="http://siamchart.com/stock-chart/NCH/" xr:uid="{00000000-0004-0000-0000-0000E2020000}"/>
    <hyperlink ref="B369" r:id="rId740" display="http://siamchart.com/stock-ichart/NCH/" xr:uid="{00000000-0004-0000-0000-0000E3020000}"/>
    <hyperlink ref="A370" r:id="rId741" display="http://siamchart.com/stock-chart/NCL/" xr:uid="{00000000-0004-0000-0000-0000E4020000}"/>
    <hyperlink ref="B370" r:id="rId742" display="http://siamchart.com/stock-ichart/NCL/" xr:uid="{00000000-0004-0000-0000-0000E5020000}"/>
    <hyperlink ref="A371" r:id="rId743" display="http://siamchart.com/stock-chart/NDR/" xr:uid="{00000000-0004-0000-0000-0000E6020000}"/>
    <hyperlink ref="B371" r:id="rId744" display="http://siamchart.com/stock-ichart/NDR/" xr:uid="{00000000-0004-0000-0000-0000E7020000}"/>
    <hyperlink ref="A372" r:id="rId745" display="http://siamchart.com/stock-chart/NEP/" xr:uid="{00000000-0004-0000-0000-0000E8020000}"/>
    <hyperlink ref="B372" r:id="rId746" display="http://siamchart.com/stock-ichart/NEP/" xr:uid="{00000000-0004-0000-0000-0000E9020000}"/>
    <hyperlink ref="A373" r:id="rId747" display="http://siamchart.com/stock-chart/NER/" xr:uid="{00000000-0004-0000-0000-0000EA020000}"/>
    <hyperlink ref="B373" r:id="rId748" display="http://siamchart.com/stock-ichart/NER/" xr:uid="{00000000-0004-0000-0000-0000EB020000}"/>
    <hyperlink ref="A374" r:id="rId749" display="http://siamchart.com/stock-chart/NETBAY/" xr:uid="{00000000-0004-0000-0000-0000EC020000}"/>
    <hyperlink ref="B374" r:id="rId750" display="http://siamchart.com/stock-ichart/NETBAY/" xr:uid="{00000000-0004-0000-0000-0000ED020000}"/>
    <hyperlink ref="A375" r:id="rId751" display="http://siamchart.com/stock-chart/NEW/" xr:uid="{00000000-0004-0000-0000-0000EE020000}"/>
    <hyperlink ref="B375" r:id="rId752" display="http://siamchart.com/stock-ichart/NEW/" xr:uid="{00000000-0004-0000-0000-0000EF020000}"/>
    <hyperlink ref="A376" r:id="rId753" display="http://siamchart.com/stock-chart/NEWS/" xr:uid="{00000000-0004-0000-0000-0000F0020000}"/>
    <hyperlink ref="B376" r:id="rId754" display="http://siamchart.com/stock-ichart/NEWS/" xr:uid="{00000000-0004-0000-0000-0000F1020000}"/>
    <hyperlink ref="A377" r:id="rId755" display="http://siamchart.com/stock-chart/NEX/" xr:uid="{00000000-0004-0000-0000-0000F2020000}"/>
    <hyperlink ref="B377" r:id="rId756" display="http://siamchart.com/stock-ichart/NEX/" xr:uid="{00000000-0004-0000-0000-0000F3020000}"/>
    <hyperlink ref="A378" r:id="rId757" display="http://siamchart.com/stock-chart/NFC/" xr:uid="{00000000-0004-0000-0000-0000F4020000}"/>
    <hyperlink ref="B378" r:id="rId758" display="http://siamchart.com/stock-ichart/NFC/" xr:uid="{00000000-0004-0000-0000-0000F5020000}"/>
    <hyperlink ref="A379" r:id="rId759" display="http://siamchart.com/stock-chart/NINE/" xr:uid="{00000000-0004-0000-0000-0000F6020000}"/>
    <hyperlink ref="B379" r:id="rId760" display="http://siamchart.com/stock-ichart/NINE/" xr:uid="{00000000-0004-0000-0000-0000F7020000}"/>
    <hyperlink ref="A380" r:id="rId761" display="http://siamchart.com/stock-chart/NKI/" xr:uid="{00000000-0004-0000-0000-0000F8020000}"/>
    <hyperlink ref="B380" r:id="rId762" display="http://siamchart.com/stock-ichart/NKI/" xr:uid="{00000000-0004-0000-0000-0000F9020000}"/>
    <hyperlink ref="A381" r:id="rId763" display="http://siamchart.com/stock-chart/NMG/" xr:uid="{00000000-0004-0000-0000-0000FA020000}"/>
    <hyperlink ref="B381" r:id="rId764" display="http://siamchart.com/stock-ichart/NMG/" xr:uid="{00000000-0004-0000-0000-0000FB020000}"/>
    <hyperlink ref="A382" r:id="rId765" display="http://siamchart.com/stock-chart/NNCL/" xr:uid="{00000000-0004-0000-0000-0000FC020000}"/>
    <hyperlink ref="B382" r:id="rId766" display="http://siamchart.com/stock-ichart/NNCL/" xr:uid="{00000000-0004-0000-0000-0000FD020000}"/>
    <hyperlink ref="A383" r:id="rId767" display="http://siamchart.com/stock-chart/NOBLE/" xr:uid="{00000000-0004-0000-0000-0000FE020000}"/>
    <hyperlink ref="B383" r:id="rId768" display="http://siamchart.com/stock-ichart/NOBLE/" xr:uid="{00000000-0004-0000-0000-0000FF020000}"/>
    <hyperlink ref="A384" r:id="rId769" display="http://siamchart.com/stock-chart/NOK/" xr:uid="{00000000-0004-0000-0000-000000030000}"/>
    <hyperlink ref="B384" r:id="rId770" display="http://siamchart.com/stock-ichart/NOK/" xr:uid="{00000000-0004-0000-0000-000001030000}"/>
    <hyperlink ref="A385" r:id="rId771" display="http://siamchart.com/stock-chart/NPK/" xr:uid="{00000000-0004-0000-0000-000002030000}"/>
    <hyperlink ref="B385" r:id="rId772" display="http://siamchart.com/stock-ichart/NPK/" xr:uid="{00000000-0004-0000-0000-000003030000}"/>
    <hyperlink ref="A386" r:id="rId773" display="http://siamchart.com/stock-chart/NRF/" xr:uid="{00000000-0004-0000-0000-000004030000}"/>
    <hyperlink ref="B386" r:id="rId774" display="http://siamchart.com/stock-ichart/NRF/" xr:uid="{00000000-0004-0000-0000-000005030000}"/>
    <hyperlink ref="C386" r:id="rId775" tooltip="ตารางข้อมูลงบการเงิน รายควอเตอร์ ย้อนหลัง 10 ปี" display="http://siamchart.com/stock-info/NRF/" xr:uid="{00000000-0004-0000-0000-000006030000}"/>
    <hyperlink ref="A387" r:id="rId776" display="http://siamchart.com/stock-chart/NSI/" xr:uid="{00000000-0004-0000-0000-000007030000}"/>
    <hyperlink ref="B387" r:id="rId777" display="http://siamchart.com/stock-ichart/NSI/" xr:uid="{00000000-0004-0000-0000-000008030000}"/>
    <hyperlink ref="A388" r:id="rId778" display="http://siamchart.com/stock-chart/NTV/" xr:uid="{00000000-0004-0000-0000-000009030000}"/>
    <hyperlink ref="B388" r:id="rId779" display="http://siamchart.com/stock-ichart/NTV/" xr:uid="{00000000-0004-0000-0000-00000A030000}"/>
    <hyperlink ref="A389" r:id="rId780" display="http://siamchart.com/stock-chart/NUSA/" xr:uid="{00000000-0004-0000-0000-00000B030000}"/>
    <hyperlink ref="B389" r:id="rId781" display="http://siamchart.com/stock-ichart/NUSA/" xr:uid="{00000000-0004-0000-0000-00000C030000}"/>
    <hyperlink ref="A390" r:id="rId782" display="http://siamchart.com/stock-chart/NVD/" xr:uid="{00000000-0004-0000-0000-00000D030000}"/>
    <hyperlink ref="B390" r:id="rId783" display="http://siamchart.com/stock-ichart/NVD/" xr:uid="{00000000-0004-0000-0000-00000E030000}"/>
    <hyperlink ref="A391" r:id="rId784" display="http://siamchart.com/stock-chart/NWR/" xr:uid="{00000000-0004-0000-0000-00000F030000}"/>
    <hyperlink ref="B391" r:id="rId785" display="http://siamchart.com/stock-ichart/NWR/" xr:uid="{00000000-0004-0000-0000-000010030000}"/>
    <hyperlink ref="A392" r:id="rId786" display="http://siamchart.com/stock-chart/NYT/" xr:uid="{00000000-0004-0000-0000-000011030000}"/>
    <hyperlink ref="B392" r:id="rId787" display="http://siamchart.com/stock-ichart/NYT/" xr:uid="{00000000-0004-0000-0000-000012030000}"/>
    <hyperlink ref="A393" r:id="rId788" display="http://siamchart.com/stock-chart/OCC/" xr:uid="{00000000-0004-0000-0000-000013030000}"/>
    <hyperlink ref="B393" r:id="rId789" display="http://siamchart.com/stock-ichart/OCC/" xr:uid="{00000000-0004-0000-0000-000014030000}"/>
    <hyperlink ref="A394" r:id="rId790" display="http://siamchart.com/stock-chart/OCEAN/" xr:uid="{00000000-0004-0000-0000-000015030000}"/>
    <hyperlink ref="B394" r:id="rId791" display="http://siamchart.com/stock-ichart/OCEAN/" xr:uid="{00000000-0004-0000-0000-000016030000}"/>
    <hyperlink ref="A395" r:id="rId792" display="http://siamchart.com/stock-chart/OGC/" xr:uid="{00000000-0004-0000-0000-000017030000}"/>
    <hyperlink ref="B395" r:id="rId793" display="http://siamchart.com/stock-ichart/OGC/" xr:uid="{00000000-0004-0000-0000-000018030000}"/>
    <hyperlink ref="A396" r:id="rId794" display="http://siamchart.com/stock-chart/OHTL/" xr:uid="{00000000-0004-0000-0000-000019030000}"/>
    <hyperlink ref="B396" r:id="rId795" display="http://siamchart.com/stock-ichart/OHTL/" xr:uid="{00000000-0004-0000-0000-00001A030000}"/>
    <hyperlink ref="A397" r:id="rId796" display="http://siamchart.com/stock-chart/OISHI/" xr:uid="{00000000-0004-0000-0000-00001B030000}"/>
    <hyperlink ref="B397" r:id="rId797" display="http://siamchart.com/stock-ichart/OISHI/" xr:uid="{00000000-0004-0000-0000-00001C030000}"/>
    <hyperlink ref="A398" r:id="rId798" display="http://siamchart.com/stock-chart/ORI/" xr:uid="{00000000-0004-0000-0000-00001D030000}"/>
    <hyperlink ref="B398" r:id="rId799" display="http://siamchart.com/stock-ichart/ORI/" xr:uid="{00000000-0004-0000-0000-00001E030000}"/>
    <hyperlink ref="A399" r:id="rId800" display="http://siamchart.com/stock-chart/OSP/" xr:uid="{00000000-0004-0000-0000-00001F030000}"/>
    <hyperlink ref="B399" r:id="rId801" display="http://siamchart.com/stock-ichart/OSP/" xr:uid="{00000000-0004-0000-0000-000020030000}"/>
    <hyperlink ref="A400" r:id="rId802" display="http://siamchart.com/stock-chart/OTO/" xr:uid="{00000000-0004-0000-0000-000021030000}"/>
    <hyperlink ref="B400" r:id="rId803" display="http://siamchart.com/stock-ichart/OTO/" xr:uid="{00000000-0004-0000-0000-000022030000}"/>
    <hyperlink ref="A401" r:id="rId804" display="http://siamchart.com/stock-chart/PACE/" xr:uid="{00000000-0004-0000-0000-000023030000}"/>
    <hyperlink ref="B401" r:id="rId805" display="http://siamchart.com/stock-ichart/PACE/" xr:uid="{00000000-0004-0000-0000-000024030000}"/>
    <hyperlink ref="A402" r:id="rId806" display="http://siamchart.com/stock-chart/PAE/" xr:uid="{00000000-0004-0000-0000-000025030000}"/>
    <hyperlink ref="B402" r:id="rId807" display="http://siamchart.com/stock-ichart/PAE/" xr:uid="{00000000-0004-0000-0000-000026030000}"/>
    <hyperlink ref="A403" r:id="rId808" display="http://siamchart.com/stock-chart/PAF/" xr:uid="{00000000-0004-0000-0000-000027030000}"/>
    <hyperlink ref="B403" r:id="rId809" display="http://siamchart.com/stock-ichart/PAF/" xr:uid="{00000000-0004-0000-0000-000028030000}"/>
    <hyperlink ref="A404" r:id="rId810" display="http://siamchart.com/stock-chart/PAP/" xr:uid="{00000000-0004-0000-0000-000029030000}"/>
    <hyperlink ref="B404" r:id="rId811" display="http://siamchart.com/stock-ichart/PAP/" xr:uid="{00000000-0004-0000-0000-00002A030000}"/>
    <hyperlink ref="A405" r:id="rId812" display="http://siamchart.com/stock-chart/PATO/" xr:uid="{00000000-0004-0000-0000-00002B030000}"/>
    <hyperlink ref="B405" r:id="rId813" display="http://siamchart.com/stock-ichart/PATO/" xr:uid="{00000000-0004-0000-0000-00002C030000}"/>
    <hyperlink ref="A406" r:id="rId814" display="http://siamchart.com/stock-chart/PB/" xr:uid="{00000000-0004-0000-0000-00002D030000}"/>
    <hyperlink ref="B406" r:id="rId815" display="http://siamchart.com/stock-ichart/PB/" xr:uid="{00000000-0004-0000-0000-00002E030000}"/>
    <hyperlink ref="A407" r:id="rId816" display="http://siamchart.com/stock-chart/PCSGH/" xr:uid="{00000000-0004-0000-0000-00002F030000}"/>
    <hyperlink ref="B407" r:id="rId817" display="http://siamchart.com/stock-ichart/PCSGH/" xr:uid="{00000000-0004-0000-0000-000030030000}"/>
    <hyperlink ref="A408" r:id="rId818" display="http://siamchart.com/stock-chart/PDG/" xr:uid="{00000000-0004-0000-0000-000031030000}"/>
    <hyperlink ref="B408" r:id="rId819" display="http://siamchart.com/stock-ichart/PDG/" xr:uid="{00000000-0004-0000-0000-000032030000}"/>
    <hyperlink ref="A409" r:id="rId820" display="http://siamchart.com/stock-chart/PDI/" xr:uid="{00000000-0004-0000-0000-000033030000}"/>
    <hyperlink ref="B409" r:id="rId821" display="http://siamchart.com/stock-ichart/PDI/" xr:uid="{00000000-0004-0000-0000-000034030000}"/>
    <hyperlink ref="A410" r:id="rId822" display="http://siamchart.com/stock-chart/PDJ/" xr:uid="{00000000-0004-0000-0000-000035030000}"/>
    <hyperlink ref="B410" r:id="rId823" display="http://siamchart.com/stock-ichart/PDJ/" xr:uid="{00000000-0004-0000-0000-000036030000}"/>
    <hyperlink ref="A411" r:id="rId824" display="http://siamchart.com/stock-chart/PE/" xr:uid="{00000000-0004-0000-0000-000037030000}"/>
    <hyperlink ref="B411" r:id="rId825" display="http://siamchart.com/stock-ichart/PE/" xr:uid="{00000000-0004-0000-0000-000038030000}"/>
    <hyperlink ref="A412" r:id="rId826" display="http://siamchart.com/stock-chart/PERM/" xr:uid="{00000000-0004-0000-0000-000039030000}"/>
    <hyperlink ref="B412" r:id="rId827" display="http://siamchart.com/stock-ichart/PERM/" xr:uid="{00000000-0004-0000-0000-00003A030000}"/>
    <hyperlink ref="A413" r:id="rId828" display="http://siamchart.com/stock-chart/PF/" xr:uid="{00000000-0004-0000-0000-00003B030000}"/>
    <hyperlink ref="B413" r:id="rId829" display="http://siamchart.com/stock-ichart/PF/" xr:uid="{00000000-0004-0000-0000-00003C030000}"/>
    <hyperlink ref="A414" r:id="rId830" display="http://siamchart.com/stock-chart/PG/" xr:uid="{00000000-0004-0000-0000-00003D030000}"/>
    <hyperlink ref="B414" r:id="rId831" display="http://siamchart.com/stock-ichart/PG/" xr:uid="{00000000-0004-0000-0000-00003E030000}"/>
    <hyperlink ref="A415" r:id="rId832" display="http://siamchart.com/stock-chart/PHOL/" xr:uid="{00000000-0004-0000-0000-00003F030000}"/>
    <hyperlink ref="B415" r:id="rId833" display="http://siamchart.com/stock-ichart/PHOL/" xr:uid="{00000000-0004-0000-0000-000040030000}"/>
    <hyperlink ref="A416" r:id="rId834" display="http://siamchart.com/stock-chart/PICO/" xr:uid="{00000000-0004-0000-0000-000041030000}"/>
    <hyperlink ref="B416" r:id="rId835" display="http://siamchart.com/stock-ichart/PICO/" xr:uid="{00000000-0004-0000-0000-000042030000}"/>
    <hyperlink ref="A417" r:id="rId836" display="http://siamchart.com/stock-chart/PIMO/" xr:uid="{00000000-0004-0000-0000-000043030000}"/>
    <hyperlink ref="B417" r:id="rId837" display="http://siamchart.com/stock-ichart/PIMO/" xr:uid="{00000000-0004-0000-0000-000044030000}"/>
    <hyperlink ref="A418" r:id="rId838" display="http://siamchart.com/stock-chart/PJW/" xr:uid="{00000000-0004-0000-0000-000045030000}"/>
    <hyperlink ref="B418" r:id="rId839" display="http://siamchart.com/stock-ichart/PJW/" xr:uid="{00000000-0004-0000-0000-000046030000}"/>
    <hyperlink ref="A419" r:id="rId840" display="http://siamchart.com/stock-chart/PK/" xr:uid="{00000000-0004-0000-0000-000047030000}"/>
    <hyperlink ref="B419" r:id="rId841" display="http://siamchart.com/stock-ichart/PK/" xr:uid="{00000000-0004-0000-0000-000048030000}"/>
    <hyperlink ref="A420" r:id="rId842" display="http://siamchart.com/stock-chart/PL/" xr:uid="{00000000-0004-0000-0000-000049030000}"/>
    <hyperlink ref="B420" r:id="rId843" display="http://siamchart.com/stock-ichart/PL/" xr:uid="{00000000-0004-0000-0000-00004A030000}"/>
    <hyperlink ref="A421" r:id="rId844" display="http://siamchart.com/stock-chart/PLANB/" xr:uid="{00000000-0004-0000-0000-00004B030000}"/>
    <hyperlink ref="B421" r:id="rId845" display="http://siamchart.com/stock-ichart/PLANB/" xr:uid="{00000000-0004-0000-0000-00004C030000}"/>
    <hyperlink ref="A422" r:id="rId846" display="http://siamchart.com/stock-chart/PLANET/" xr:uid="{00000000-0004-0000-0000-00004D030000}"/>
    <hyperlink ref="B422" r:id="rId847" display="http://siamchart.com/stock-ichart/PLANET/" xr:uid="{00000000-0004-0000-0000-00004E030000}"/>
    <hyperlink ref="A423" r:id="rId848" display="http://siamchart.com/stock-chart/PLAT/" xr:uid="{00000000-0004-0000-0000-00004F030000}"/>
    <hyperlink ref="B423" r:id="rId849" display="http://siamchart.com/stock-ichart/PLAT/" xr:uid="{00000000-0004-0000-0000-000050030000}"/>
    <hyperlink ref="A424" r:id="rId850" display="http://siamchart.com/stock-chart/PLE/" xr:uid="{00000000-0004-0000-0000-000051030000}"/>
    <hyperlink ref="B424" r:id="rId851" display="http://siamchart.com/stock-ichart/PLE/" xr:uid="{00000000-0004-0000-0000-000052030000}"/>
    <hyperlink ref="A425" r:id="rId852" display="http://siamchart.com/stock-chart/PM/" xr:uid="{00000000-0004-0000-0000-000053030000}"/>
    <hyperlink ref="B425" r:id="rId853" display="http://siamchart.com/stock-ichart/PM/" xr:uid="{00000000-0004-0000-0000-000054030000}"/>
    <hyperlink ref="A426" r:id="rId854" display="http://siamchart.com/stock-chart/PMTA/" xr:uid="{00000000-0004-0000-0000-000055030000}"/>
    <hyperlink ref="B426" r:id="rId855" display="http://siamchart.com/stock-ichart/PMTA/" xr:uid="{00000000-0004-0000-0000-000056030000}"/>
    <hyperlink ref="A427" r:id="rId856" display="http://siamchart.com/stock-chart/POLAR/" xr:uid="{00000000-0004-0000-0000-000057030000}"/>
    <hyperlink ref="B427" r:id="rId857" display="http://siamchart.com/stock-ichart/POLAR/" xr:uid="{00000000-0004-0000-0000-000058030000}"/>
    <hyperlink ref="A428" r:id="rId858" display="http://siamchart.com/stock-chart/PORT/" xr:uid="{00000000-0004-0000-0000-000059030000}"/>
    <hyperlink ref="B428" r:id="rId859" display="http://siamchart.com/stock-ichart/PORT/" xr:uid="{00000000-0004-0000-0000-00005A030000}"/>
    <hyperlink ref="A429" r:id="rId860" display="http://siamchart.com/stock-chart/POST/" xr:uid="{00000000-0004-0000-0000-00005B030000}"/>
    <hyperlink ref="B429" r:id="rId861" display="http://siamchart.com/stock-ichart/POST/" xr:uid="{00000000-0004-0000-0000-00005C030000}"/>
    <hyperlink ref="A430" r:id="rId862" display="http://siamchart.com/stock-chart/PPM/" xr:uid="{00000000-0004-0000-0000-00005D030000}"/>
    <hyperlink ref="B430" r:id="rId863" display="http://siamchart.com/stock-ichart/PPM/" xr:uid="{00000000-0004-0000-0000-00005E030000}"/>
    <hyperlink ref="A431" r:id="rId864" display="http://siamchart.com/stock-chart/PPP/" xr:uid="{00000000-0004-0000-0000-00005F030000}"/>
    <hyperlink ref="B431" r:id="rId865" display="http://siamchart.com/stock-ichart/PPP/" xr:uid="{00000000-0004-0000-0000-000060030000}"/>
    <hyperlink ref="A432" r:id="rId866" display="http://siamchart.com/stock-chart/PPPM/" xr:uid="{00000000-0004-0000-0000-000061030000}"/>
    <hyperlink ref="B432" r:id="rId867" display="http://siamchart.com/stock-ichart/PPPM/" xr:uid="{00000000-0004-0000-0000-000062030000}"/>
    <hyperlink ref="A433" r:id="rId868" display="http://siamchart.com/stock-chart/PPS/" xr:uid="{00000000-0004-0000-0000-000063030000}"/>
    <hyperlink ref="B433" r:id="rId869" display="http://siamchart.com/stock-ichart/PPS/" xr:uid="{00000000-0004-0000-0000-000064030000}"/>
    <hyperlink ref="A434" r:id="rId870" display="http://siamchart.com/stock-chart/PR9/" xr:uid="{00000000-0004-0000-0000-000065030000}"/>
    <hyperlink ref="B434" r:id="rId871" display="http://siamchart.com/stock-ichart/PR9/" xr:uid="{00000000-0004-0000-0000-000066030000}"/>
    <hyperlink ref="A435" r:id="rId872" display="http://siamchart.com/stock-chart/PRAKIT/" xr:uid="{00000000-0004-0000-0000-000067030000}"/>
    <hyperlink ref="B435" r:id="rId873" display="http://siamchart.com/stock-ichart/PRAKIT/" xr:uid="{00000000-0004-0000-0000-000068030000}"/>
    <hyperlink ref="A436" r:id="rId874" display="http://siamchart.com/stock-chart/PREB/" xr:uid="{00000000-0004-0000-0000-000069030000}"/>
    <hyperlink ref="B436" r:id="rId875" display="http://siamchart.com/stock-ichart/PREB/" xr:uid="{00000000-0004-0000-0000-00006A030000}"/>
    <hyperlink ref="A437" r:id="rId876" display="http://siamchart.com/stock-chart/PRECHA/" xr:uid="{00000000-0004-0000-0000-00006B030000}"/>
    <hyperlink ref="B437" r:id="rId877" display="http://siamchart.com/stock-ichart/PRECHA/" xr:uid="{00000000-0004-0000-0000-00006C030000}"/>
    <hyperlink ref="A438" r:id="rId878" display="http://siamchart.com/stock-chart/PRG/" xr:uid="{00000000-0004-0000-0000-00006D030000}"/>
    <hyperlink ref="B438" r:id="rId879" display="http://siamchart.com/stock-ichart/PRG/" xr:uid="{00000000-0004-0000-0000-00006E030000}"/>
    <hyperlink ref="A439" r:id="rId880" display="http://siamchart.com/stock-chart/PRIME/" xr:uid="{00000000-0004-0000-0000-00006F030000}"/>
    <hyperlink ref="B439" r:id="rId881" display="http://siamchart.com/stock-ichart/PRIME/" xr:uid="{00000000-0004-0000-0000-000070030000}"/>
    <hyperlink ref="A440" r:id="rId882" display="http://siamchart.com/stock-chart/PRIN/" xr:uid="{00000000-0004-0000-0000-000071030000}"/>
    <hyperlink ref="B440" r:id="rId883" display="http://siamchart.com/stock-ichart/PRIN/" xr:uid="{00000000-0004-0000-0000-000072030000}"/>
    <hyperlink ref="A441" r:id="rId884" display="http://siamchart.com/stock-chart/PRINC/" xr:uid="{00000000-0004-0000-0000-000073030000}"/>
    <hyperlink ref="B441" r:id="rId885" display="http://siamchart.com/stock-ichart/PRINC/" xr:uid="{00000000-0004-0000-0000-000074030000}"/>
    <hyperlink ref="A442" r:id="rId886" display="http://siamchart.com/stock-chart/PRM/" xr:uid="{00000000-0004-0000-0000-000075030000}"/>
    <hyperlink ref="B442" r:id="rId887" display="http://siamchart.com/stock-ichart/PRM/" xr:uid="{00000000-0004-0000-0000-000076030000}"/>
    <hyperlink ref="A443" r:id="rId888" display="http://siamchart.com/stock-chart/PRO/" xr:uid="{00000000-0004-0000-0000-000077030000}"/>
    <hyperlink ref="B443" r:id="rId889" display="http://siamchart.com/stock-ichart/PRO/" xr:uid="{00000000-0004-0000-0000-000078030000}"/>
    <hyperlink ref="A444" r:id="rId890" display="http://siamchart.com/stock-chart/PROUD/" xr:uid="{00000000-0004-0000-0000-000079030000}"/>
    <hyperlink ref="B444" r:id="rId891" display="http://siamchart.com/stock-ichart/PROUD/" xr:uid="{00000000-0004-0000-0000-00007A030000}"/>
    <hyperlink ref="A445" r:id="rId892" display="http://siamchart.com/stock-chart/PSH/" xr:uid="{00000000-0004-0000-0000-00007B030000}"/>
    <hyperlink ref="B445" r:id="rId893" display="http://siamchart.com/stock-ichart/PSH/" xr:uid="{00000000-0004-0000-0000-00007C030000}"/>
    <hyperlink ref="A446" r:id="rId894" display="http://siamchart.com/stock-chart/PSL/" xr:uid="{00000000-0004-0000-0000-00007D030000}"/>
    <hyperlink ref="B446" r:id="rId895" display="http://siamchart.com/stock-ichart/PSL/" xr:uid="{00000000-0004-0000-0000-00007E030000}"/>
    <hyperlink ref="A447" r:id="rId896" display="http://siamchart.com/stock-chart/PSTC/" xr:uid="{00000000-0004-0000-0000-00007F030000}"/>
    <hyperlink ref="B447" r:id="rId897" display="http://siamchart.com/stock-ichart/PSTC/" xr:uid="{00000000-0004-0000-0000-000080030000}"/>
    <hyperlink ref="A448" r:id="rId898" display="http://siamchart.com/stock-chart/PT/" xr:uid="{00000000-0004-0000-0000-000081030000}"/>
    <hyperlink ref="B448" r:id="rId899" display="http://siamchart.com/stock-ichart/PT/" xr:uid="{00000000-0004-0000-0000-000082030000}"/>
    <hyperlink ref="A449" r:id="rId900" display="http://siamchart.com/stock-chart/PTG/" xr:uid="{00000000-0004-0000-0000-000083030000}"/>
    <hyperlink ref="B449" r:id="rId901" display="http://siamchart.com/stock-ichart/PTG/" xr:uid="{00000000-0004-0000-0000-000084030000}"/>
    <hyperlink ref="A450" r:id="rId902" display="http://siamchart.com/stock-chart/PTL/" xr:uid="{00000000-0004-0000-0000-000085030000}"/>
    <hyperlink ref="B450" r:id="rId903" display="http://siamchart.com/stock-ichart/PTL/" xr:uid="{00000000-0004-0000-0000-000086030000}"/>
    <hyperlink ref="A451" r:id="rId904" display="http://siamchart.com/stock-chart/PTT/" xr:uid="{00000000-0004-0000-0000-000087030000}"/>
    <hyperlink ref="B451" r:id="rId905" display="http://siamchart.com/stock-ichart/PTT/" xr:uid="{00000000-0004-0000-0000-000088030000}"/>
    <hyperlink ref="A452" r:id="rId906" display="http://siamchart.com/stock-chart/PTTEP/" xr:uid="{00000000-0004-0000-0000-000089030000}"/>
    <hyperlink ref="B452" r:id="rId907" display="http://siamchart.com/stock-ichart/PTTEP/" xr:uid="{00000000-0004-0000-0000-00008A030000}"/>
    <hyperlink ref="A453" r:id="rId908" display="http://siamchart.com/stock-chart/PTTGC/" xr:uid="{00000000-0004-0000-0000-00008B030000}"/>
    <hyperlink ref="B453" r:id="rId909" display="http://siamchart.com/stock-ichart/PTTGC/" xr:uid="{00000000-0004-0000-0000-00008C030000}"/>
    <hyperlink ref="A454" r:id="rId910" display="http://siamchart.com/stock-chart/PYLON/" xr:uid="{00000000-0004-0000-0000-00008D030000}"/>
    <hyperlink ref="B454" r:id="rId911" display="http://siamchart.com/stock-ichart/PYLON/" xr:uid="{00000000-0004-0000-0000-00008E030000}"/>
    <hyperlink ref="A455" r:id="rId912" display="http://siamchart.com/stock-chart/Q-CON/" xr:uid="{00000000-0004-0000-0000-00008F030000}"/>
    <hyperlink ref="B455" r:id="rId913" display="http://siamchart.com/stock-ichart/Q-CON/" xr:uid="{00000000-0004-0000-0000-000090030000}"/>
    <hyperlink ref="A456" r:id="rId914" display="http://siamchart.com/stock-chart/QH/" xr:uid="{00000000-0004-0000-0000-000091030000}"/>
    <hyperlink ref="B456" r:id="rId915" display="http://siamchart.com/stock-ichart/QH/" xr:uid="{00000000-0004-0000-0000-000092030000}"/>
    <hyperlink ref="A457" r:id="rId916" display="http://siamchart.com/stock-chart/QLT/" xr:uid="{00000000-0004-0000-0000-000093030000}"/>
    <hyperlink ref="B457" r:id="rId917" display="http://siamchart.com/stock-ichart/QLT/" xr:uid="{00000000-0004-0000-0000-000094030000}"/>
    <hyperlink ref="A458" r:id="rId918" display="http://siamchart.com/stock-chart/QTC/" xr:uid="{00000000-0004-0000-0000-000095030000}"/>
    <hyperlink ref="B458" r:id="rId919" display="http://siamchart.com/stock-ichart/QTC/" xr:uid="{00000000-0004-0000-0000-000096030000}"/>
    <hyperlink ref="A459" r:id="rId920" display="http://siamchart.com/stock-chart/RAM/" xr:uid="{00000000-0004-0000-0000-000097030000}"/>
    <hyperlink ref="B459" r:id="rId921" display="http://siamchart.com/stock-ichart/RAM/" xr:uid="{00000000-0004-0000-0000-000098030000}"/>
    <hyperlink ref="A460" r:id="rId922" display="http://siamchart.com/stock-chart/RATCH/" xr:uid="{00000000-0004-0000-0000-000099030000}"/>
    <hyperlink ref="B460" r:id="rId923" display="http://siamchart.com/stock-ichart/RATCH/" xr:uid="{00000000-0004-0000-0000-00009A030000}"/>
    <hyperlink ref="A461" r:id="rId924" display="http://siamchart.com/stock-chart/RBF/" xr:uid="{00000000-0004-0000-0000-00009B030000}"/>
    <hyperlink ref="B461" r:id="rId925" display="http://siamchart.com/stock-ichart/RBF/" xr:uid="{00000000-0004-0000-0000-00009C030000}"/>
    <hyperlink ref="A462" r:id="rId926" display="http://siamchart.com/stock-chart/RCI/" xr:uid="{00000000-0004-0000-0000-00009D030000}"/>
    <hyperlink ref="B462" r:id="rId927" display="http://siamchart.com/stock-ichart/RCI/" xr:uid="{00000000-0004-0000-0000-00009E030000}"/>
    <hyperlink ref="A463" r:id="rId928" display="http://siamchart.com/stock-chart/RCL/" xr:uid="{00000000-0004-0000-0000-00009F030000}"/>
    <hyperlink ref="B463" r:id="rId929" display="http://siamchart.com/stock-ichart/RCL/" xr:uid="{00000000-0004-0000-0000-0000A0030000}"/>
    <hyperlink ref="A464" r:id="rId930" display="http://siamchart.com/stock-chart/RICH/" xr:uid="{00000000-0004-0000-0000-0000A1030000}"/>
    <hyperlink ref="B464" r:id="rId931" display="http://siamchart.com/stock-ichart/RICH/" xr:uid="{00000000-0004-0000-0000-0000A2030000}"/>
    <hyperlink ref="A465" r:id="rId932" display="http://siamchart.com/stock-chart/RICHY/" xr:uid="{00000000-0004-0000-0000-0000A3030000}"/>
    <hyperlink ref="B465" r:id="rId933" display="http://siamchart.com/stock-ichart/RICHY/" xr:uid="{00000000-0004-0000-0000-0000A4030000}"/>
    <hyperlink ref="A466" r:id="rId934" display="http://siamchart.com/stock-chart/RJH/" xr:uid="{00000000-0004-0000-0000-0000A5030000}"/>
    <hyperlink ref="B466" r:id="rId935" display="http://siamchart.com/stock-ichart/RJH/" xr:uid="{00000000-0004-0000-0000-0000A6030000}"/>
    <hyperlink ref="A467" r:id="rId936" display="http://siamchart.com/stock-chart/RML/" xr:uid="{00000000-0004-0000-0000-0000A7030000}"/>
    <hyperlink ref="B467" r:id="rId937" display="http://siamchart.com/stock-ichart/RML/" xr:uid="{00000000-0004-0000-0000-0000A8030000}"/>
    <hyperlink ref="A468" r:id="rId938" display="http://siamchart.com/stock-chart/ROCK/" xr:uid="{00000000-0004-0000-0000-0000A9030000}"/>
    <hyperlink ref="B468" r:id="rId939" display="http://siamchart.com/stock-ichart/ROCK/" xr:uid="{00000000-0004-0000-0000-0000AA030000}"/>
    <hyperlink ref="A469" r:id="rId940" display="http://siamchart.com/stock-chart/ROH/" xr:uid="{00000000-0004-0000-0000-0000AB030000}"/>
    <hyperlink ref="B469" r:id="rId941" display="http://siamchart.com/stock-ichart/ROH/" xr:uid="{00000000-0004-0000-0000-0000AC030000}"/>
    <hyperlink ref="A470" r:id="rId942" display="http://siamchart.com/stock-chart/ROJNA/" xr:uid="{00000000-0004-0000-0000-0000AD030000}"/>
    <hyperlink ref="B470" r:id="rId943" display="http://siamchart.com/stock-ichart/ROJNA/" xr:uid="{00000000-0004-0000-0000-0000AE030000}"/>
    <hyperlink ref="A471" r:id="rId944" display="http://siamchart.com/stock-chart/RP/" xr:uid="{00000000-0004-0000-0000-0000AF030000}"/>
    <hyperlink ref="B471" r:id="rId945" display="http://siamchart.com/stock-ichart/RP/" xr:uid="{00000000-0004-0000-0000-0000B0030000}"/>
    <hyperlink ref="A472" r:id="rId946" display="http://siamchart.com/stock-chart/RPC/" xr:uid="{00000000-0004-0000-0000-0000B1030000}"/>
    <hyperlink ref="B472" r:id="rId947" display="http://siamchart.com/stock-ichart/RPC/" xr:uid="{00000000-0004-0000-0000-0000B2030000}"/>
    <hyperlink ref="A473" r:id="rId948" display="http://siamchart.com/stock-chart/RPH/" xr:uid="{00000000-0004-0000-0000-0000B3030000}"/>
    <hyperlink ref="B473" r:id="rId949" display="http://siamchart.com/stock-ichart/RPH/" xr:uid="{00000000-0004-0000-0000-0000B4030000}"/>
    <hyperlink ref="A474" r:id="rId950" display="http://siamchart.com/stock-chart/RS/" xr:uid="{00000000-0004-0000-0000-0000B5030000}"/>
    <hyperlink ref="B474" r:id="rId951" display="http://siamchart.com/stock-ichart/RS/" xr:uid="{00000000-0004-0000-0000-0000B6030000}"/>
    <hyperlink ref="A475" r:id="rId952" display="http://siamchart.com/stock-chart/RSP/" xr:uid="{00000000-0004-0000-0000-0000B7030000}"/>
    <hyperlink ref="B475" r:id="rId953" display="http://siamchart.com/stock-ichart/RSP/" xr:uid="{00000000-0004-0000-0000-0000B8030000}"/>
    <hyperlink ref="A476" r:id="rId954" display="http://siamchart.com/stock-chart/RWI/" xr:uid="{00000000-0004-0000-0000-0000B9030000}"/>
    <hyperlink ref="B476" r:id="rId955" display="http://siamchart.com/stock-ichart/RWI/" xr:uid="{00000000-0004-0000-0000-0000BA030000}"/>
    <hyperlink ref="A477" r:id="rId956" display="http://siamchart.com/stock-chart/S_26J/" xr:uid="{00000000-0004-0000-0000-0000BB030000}"/>
    <hyperlink ref="B477" r:id="rId957" display="http://siamchart.com/stock-ichart/S_26J/" xr:uid="{00000000-0004-0000-0000-0000BC030000}"/>
    <hyperlink ref="C477" r:id="rId958" tooltip="ตารางข้อมูลงบการเงิน รายควอเตอร์ ย้อนหลัง 10 ปี" display="http://siamchart.com/stock-info/S_26J/" xr:uid="{00000000-0004-0000-0000-0000BD030000}"/>
    <hyperlink ref="A478" r:id="rId959" display="http://siamchart.com/stock-chart/S/" xr:uid="{00000000-0004-0000-0000-0000BE030000}"/>
    <hyperlink ref="B478" r:id="rId960" display="http://siamchart.com/stock-ichart/S/" xr:uid="{00000000-0004-0000-0000-0000BF030000}"/>
    <hyperlink ref="A479" r:id="rId961" display="http://siamchart.com/stock-chart/S11/" xr:uid="{00000000-0004-0000-0000-0000C0030000}"/>
    <hyperlink ref="B479" r:id="rId962" display="http://siamchart.com/stock-ichart/S11/" xr:uid="{00000000-0004-0000-0000-0000C1030000}"/>
    <hyperlink ref="A480" r:id="rId963" display="http://siamchart.com/stock-chart/SAAM/" xr:uid="{00000000-0004-0000-0000-0000C2030000}"/>
    <hyperlink ref="B480" r:id="rId964" display="http://siamchart.com/stock-ichart/SAAM/" xr:uid="{00000000-0004-0000-0000-0000C3030000}"/>
    <hyperlink ref="A481" r:id="rId965" display="http://siamchart.com/stock-chart/SABINA/" xr:uid="{00000000-0004-0000-0000-0000C4030000}"/>
    <hyperlink ref="B481" r:id="rId966" display="http://siamchart.com/stock-ichart/SABINA/" xr:uid="{00000000-0004-0000-0000-0000C5030000}"/>
    <hyperlink ref="A482" r:id="rId967" display="http://siamchart.com/stock-chart/SALEE/" xr:uid="{00000000-0004-0000-0000-0000C6030000}"/>
    <hyperlink ref="B482" r:id="rId968" display="http://siamchart.com/stock-ichart/SALEE/" xr:uid="{00000000-0004-0000-0000-0000C7030000}"/>
    <hyperlink ref="A483" r:id="rId969" display="http://siamchart.com/stock-chart/SAM/" xr:uid="{00000000-0004-0000-0000-0000C8030000}"/>
    <hyperlink ref="B483" r:id="rId970" display="http://siamchart.com/stock-ichart/SAM/" xr:uid="{00000000-0004-0000-0000-0000C9030000}"/>
    <hyperlink ref="A484" r:id="rId971" display="http://siamchart.com/stock-chart/SAMART/" xr:uid="{00000000-0004-0000-0000-0000CA030000}"/>
    <hyperlink ref="B484" r:id="rId972" display="http://siamchart.com/stock-ichart/SAMART/" xr:uid="{00000000-0004-0000-0000-0000CB030000}"/>
    <hyperlink ref="A485" r:id="rId973" display="http://siamchart.com/stock-chart/SAMCO/" xr:uid="{00000000-0004-0000-0000-0000CC030000}"/>
    <hyperlink ref="B485" r:id="rId974" display="http://siamchart.com/stock-ichart/SAMCO/" xr:uid="{00000000-0004-0000-0000-0000CD030000}"/>
    <hyperlink ref="A486" r:id="rId975" display="http://siamchart.com/stock-chart/SAMTEL/" xr:uid="{00000000-0004-0000-0000-0000CE030000}"/>
    <hyperlink ref="B486" r:id="rId976" display="http://siamchart.com/stock-ichart/SAMTEL/" xr:uid="{00000000-0004-0000-0000-0000CF030000}"/>
    <hyperlink ref="A487" r:id="rId977" display="http://siamchart.com/stock-chart/SANKO/" xr:uid="{00000000-0004-0000-0000-0000D0030000}"/>
    <hyperlink ref="B487" r:id="rId978" display="http://siamchart.com/stock-ichart/SANKO/" xr:uid="{00000000-0004-0000-0000-0000D1030000}"/>
    <hyperlink ref="A488" r:id="rId979" display="http://siamchart.com/stock-chart/SAPPE/" xr:uid="{00000000-0004-0000-0000-0000D2030000}"/>
    <hyperlink ref="B488" r:id="rId980" display="http://siamchart.com/stock-ichart/SAPPE/" xr:uid="{00000000-0004-0000-0000-0000D3030000}"/>
    <hyperlink ref="A489" r:id="rId981" display="http://siamchart.com/stock-chart/SAT/" xr:uid="{00000000-0004-0000-0000-0000D4030000}"/>
    <hyperlink ref="B489" r:id="rId982" display="http://siamchart.com/stock-ichart/SAT/" xr:uid="{00000000-0004-0000-0000-0000D5030000}"/>
    <hyperlink ref="A490" r:id="rId983" display="http://siamchart.com/stock-chart/SAUCE/" xr:uid="{00000000-0004-0000-0000-0000D6030000}"/>
    <hyperlink ref="B490" r:id="rId984" display="http://siamchart.com/stock-ichart/SAUCE/" xr:uid="{00000000-0004-0000-0000-0000D7030000}"/>
    <hyperlink ref="A491" r:id="rId985" display="http://siamchart.com/stock-chart/SAWAD/" xr:uid="{00000000-0004-0000-0000-0000D8030000}"/>
    <hyperlink ref="B491" r:id="rId986" display="http://siamchart.com/stock-ichart/SAWAD/" xr:uid="{00000000-0004-0000-0000-0000D9030000}"/>
    <hyperlink ref="A492" r:id="rId987" display="http://siamchart.com/stock-chart/SAWANG/" xr:uid="{00000000-0004-0000-0000-0000DA030000}"/>
    <hyperlink ref="B492" r:id="rId988" display="http://siamchart.com/stock-ichart/SAWANG/" xr:uid="{00000000-0004-0000-0000-0000DB030000}"/>
    <hyperlink ref="A493" r:id="rId989" display="http://siamchart.com/stock-chart/SC/" xr:uid="{00000000-0004-0000-0000-0000DC030000}"/>
    <hyperlink ref="B493" r:id="rId990" display="http://siamchart.com/stock-ichart/SC/" xr:uid="{00000000-0004-0000-0000-0000DD030000}"/>
    <hyperlink ref="A494" r:id="rId991" display="http://siamchart.com/stock-chart/SCB/" xr:uid="{00000000-0004-0000-0000-0000DE030000}"/>
    <hyperlink ref="B494" r:id="rId992" display="http://siamchart.com/stock-ichart/SCB/" xr:uid="{00000000-0004-0000-0000-0000DF030000}"/>
    <hyperlink ref="A495" r:id="rId993" display="http://siamchart.com/stock-chart/SCC/" xr:uid="{00000000-0004-0000-0000-0000E0030000}"/>
    <hyperlink ref="B495" r:id="rId994" display="http://siamchart.com/stock-ichart/SCC/" xr:uid="{00000000-0004-0000-0000-0000E1030000}"/>
    <hyperlink ref="A496" r:id="rId995" display="http://siamchart.com/stock-chart/SCCC/" xr:uid="{00000000-0004-0000-0000-0000E2030000}"/>
    <hyperlink ref="B496" r:id="rId996" display="http://siamchart.com/stock-ichart/SCCC/" xr:uid="{00000000-0004-0000-0000-0000E3030000}"/>
    <hyperlink ref="A497" r:id="rId997" display="http://siamchart.com/stock-chart/SCG/" xr:uid="{00000000-0004-0000-0000-0000E4030000}"/>
    <hyperlink ref="B497" r:id="rId998" display="http://siamchart.com/stock-ichart/SCG/" xr:uid="{00000000-0004-0000-0000-0000E5030000}"/>
    <hyperlink ref="A498" r:id="rId999" display="http://siamchart.com/stock-chart/SCI/" xr:uid="{00000000-0004-0000-0000-0000E6030000}"/>
    <hyperlink ref="B498" r:id="rId1000" display="http://siamchart.com/stock-ichart/SCI/" xr:uid="{00000000-0004-0000-0000-0000E7030000}"/>
    <hyperlink ref="A499" r:id="rId1001" display="http://siamchart.com/stock-chart/SCM/" xr:uid="{00000000-0004-0000-0000-0000E8030000}"/>
    <hyperlink ref="B499" r:id="rId1002" display="http://siamchart.com/stock-ichart/SCM/" xr:uid="{00000000-0004-0000-0000-0000E9030000}"/>
    <hyperlink ref="C499" r:id="rId1003" tooltip="ตารางข้อมูลงบการเงิน รายควอเตอร์ ย้อนหลัง 10 ปี" display="http://siamchart.com/stock-info/SCM/" xr:uid="{00000000-0004-0000-0000-0000EA030000}"/>
    <hyperlink ref="A500" r:id="rId1004" display="http://siamchart.com/stock-chart/SCN/" xr:uid="{00000000-0004-0000-0000-0000EB030000}"/>
    <hyperlink ref="B500" r:id="rId1005" display="http://siamchart.com/stock-ichart/SCN/" xr:uid="{00000000-0004-0000-0000-0000EC030000}"/>
    <hyperlink ref="A501" r:id="rId1006" display="http://siamchart.com/stock-chart/SCP/" xr:uid="{00000000-0004-0000-0000-0000ED030000}"/>
    <hyperlink ref="B501" r:id="rId1007" display="http://siamchart.com/stock-ichart/SCP/" xr:uid="{00000000-0004-0000-0000-0000EE030000}"/>
    <hyperlink ref="A502" r:id="rId1008" display="http://siamchart.com/stock-chart/SDC/" xr:uid="{00000000-0004-0000-0000-0000EF030000}"/>
    <hyperlink ref="B502" r:id="rId1009" display="http://siamchart.com/stock-ichart/SDC/" xr:uid="{00000000-0004-0000-0000-0000F0030000}"/>
    <hyperlink ref="A503" r:id="rId1010" display="http://siamchart.com/stock-chart/SE/" xr:uid="{00000000-0004-0000-0000-0000F1030000}"/>
    <hyperlink ref="B503" r:id="rId1011" display="http://siamchart.com/stock-ichart/SE/" xr:uid="{00000000-0004-0000-0000-0000F2030000}"/>
    <hyperlink ref="A504" r:id="rId1012" display="http://siamchart.com/stock-chart/SE-ED/" xr:uid="{00000000-0004-0000-0000-0000F3030000}"/>
    <hyperlink ref="B504" r:id="rId1013" display="http://siamchart.com/stock-ichart/SE-ED/" xr:uid="{00000000-0004-0000-0000-0000F4030000}"/>
    <hyperlink ref="A505" r:id="rId1014" display="http://siamchart.com/stock-chart/SEAFCO/" xr:uid="{00000000-0004-0000-0000-0000F5030000}"/>
    <hyperlink ref="B505" r:id="rId1015" display="http://siamchart.com/stock-ichart/SEAFCO/" xr:uid="{00000000-0004-0000-0000-0000F6030000}"/>
    <hyperlink ref="A506" r:id="rId1016" display="http://siamchart.com/stock-chart/SEAOIL/" xr:uid="{00000000-0004-0000-0000-0000F7030000}"/>
    <hyperlink ref="B506" r:id="rId1017" display="http://siamchart.com/stock-ichart/SEAOIL/" xr:uid="{00000000-0004-0000-0000-0000F8030000}"/>
    <hyperlink ref="A507" r:id="rId1018" display="http://siamchart.com/stock-chart/SEG/" xr:uid="{00000000-0004-0000-0000-0000F9030000}"/>
    <hyperlink ref="B507" r:id="rId1019" display="http://siamchart.com/stock-ichart/SEG/" xr:uid="{00000000-0004-0000-0000-0000FA030000}"/>
    <hyperlink ref="A508" r:id="rId1020" display="http://siamchart.com/stock-chart/SELIC/" xr:uid="{00000000-0004-0000-0000-0000FB030000}"/>
    <hyperlink ref="B508" r:id="rId1021" display="http://siamchart.com/stock-ichart/SELIC/" xr:uid="{00000000-0004-0000-0000-0000FC030000}"/>
    <hyperlink ref="A509" r:id="rId1022" display="http://siamchart.com/stock-chart/SENA/" xr:uid="{00000000-0004-0000-0000-0000FD030000}"/>
    <hyperlink ref="B509" r:id="rId1023" display="http://siamchart.com/stock-ichart/SENA/" xr:uid="{00000000-0004-0000-0000-0000FE030000}"/>
    <hyperlink ref="A510" r:id="rId1024" display="http://siamchart.com/stock-chart/SF/" xr:uid="{00000000-0004-0000-0000-0000FF030000}"/>
    <hyperlink ref="B510" r:id="rId1025" display="http://siamchart.com/stock-ichart/SF/" xr:uid="{00000000-0004-0000-0000-000000040000}"/>
    <hyperlink ref="A511" r:id="rId1026" display="http://siamchart.com/stock-chart/SFLEX/" xr:uid="{00000000-0004-0000-0000-000001040000}"/>
    <hyperlink ref="B511" r:id="rId1027" display="http://siamchart.com/stock-ichart/SFLEX/" xr:uid="{00000000-0004-0000-0000-000002040000}"/>
    <hyperlink ref="C511" r:id="rId1028" tooltip="ตารางข้อมูลงบการเงิน รายควอเตอร์ ย้อนหลัง 10 ปี" display="http://siamchart.com/stock-info/SFLEX/" xr:uid="{00000000-0004-0000-0000-000003040000}"/>
    <hyperlink ref="A512" r:id="rId1029" display="http://siamchart.com/stock-chart/SFP/" xr:uid="{00000000-0004-0000-0000-000004040000}"/>
    <hyperlink ref="B512" r:id="rId1030" display="http://siamchart.com/stock-ichart/SFP/" xr:uid="{00000000-0004-0000-0000-000005040000}"/>
    <hyperlink ref="A513" r:id="rId1031" display="http://siamchart.com/stock-chart/SGF/" xr:uid="{00000000-0004-0000-0000-000006040000}"/>
    <hyperlink ref="B513" r:id="rId1032" display="http://siamchart.com/stock-ichart/SGF/" xr:uid="{00000000-0004-0000-0000-000007040000}"/>
    <hyperlink ref="A514" r:id="rId1033" display="http://siamchart.com/stock-chart/SGP/" xr:uid="{00000000-0004-0000-0000-000008040000}"/>
    <hyperlink ref="B514" r:id="rId1034" display="http://siamchart.com/stock-ichart/SGP/" xr:uid="{00000000-0004-0000-0000-000009040000}"/>
    <hyperlink ref="A515" r:id="rId1035" display="http://siamchart.com/stock-chart/SHANG/" xr:uid="{00000000-0004-0000-0000-00000A040000}"/>
    <hyperlink ref="B515" r:id="rId1036" display="http://siamchart.com/stock-ichart/SHANG/" xr:uid="{00000000-0004-0000-0000-00000B040000}"/>
    <hyperlink ref="A516" r:id="rId1037" display="http://siamchart.com/stock-chart/SHR/" xr:uid="{00000000-0004-0000-0000-00000C040000}"/>
    <hyperlink ref="B516" r:id="rId1038" display="http://siamchart.com/stock-ichart/SHR/" xr:uid="{00000000-0004-0000-0000-00000D040000}"/>
    <hyperlink ref="A517" r:id="rId1039" display="http://siamchart.com/stock-chart/SIAM/" xr:uid="{00000000-0004-0000-0000-00000E040000}"/>
    <hyperlink ref="B517" r:id="rId1040" display="http://siamchart.com/stock-ichart/SIAM/" xr:uid="{00000000-0004-0000-0000-00000F040000}"/>
    <hyperlink ref="A518" r:id="rId1041" display="http://siamchart.com/stock-chart/SICT/" xr:uid="{00000000-0004-0000-0000-000010040000}"/>
    <hyperlink ref="B518" r:id="rId1042" display="http://siamchart.com/stock-ichart/SICT/" xr:uid="{00000000-0004-0000-0000-000011040000}"/>
    <hyperlink ref="C518" r:id="rId1043" tooltip="ตารางข้อมูลงบการเงิน รายควอเตอร์ ย้อนหลัง 10 ปี" display="http://siamchart.com/stock-info/SICT/" xr:uid="{00000000-0004-0000-0000-000012040000}"/>
    <hyperlink ref="A519" r:id="rId1044" display="http://siamchart.com/stock-chart/SIMAT/" xr:uid="{00000000-0004-0000-0000-000013040000}"/>
    <hyperlink ref="B519" r:id="rId1045" display="http://siamchart.com/stock-ichart/SIMAT/" xr:uid="{00000000-0004-0000-0000-000014040000}"/>
    <hyperlink ref="A520" r:id="rId1046" display="http://siamchart.com/stock-chart/SINGER/" xr:uid="{00000000-0004-0000-0000-000015040000}"/>
    <hyperlink ref="B520" r:id="rId1047" display="http://siamchart.com/stock-ichart/SINGER/" xr:uid="{00000000-0004-0000-0000-000016040000}"/>
    <hyperlink ref="A521" r:id="rId1048" display="http://siamchart.com/stock-chart/SIRI/" xr:uid="{00000000-0004-0000-0000-000017040000}"/>
    <hyperlink ref="B521" r:id="rId1049" display="http://siamchart.com/stock-ichart/SIRI/" xr:uid="{00000000-0004-0000-0000-000018040000}"/>
    <hyperlink ref="A522" r:id="rId1050" display="http://siamchart.com/stock-chart/SIS/" xr:uid="{00000000-0004-0000-0000-000019040000}"/>
    <hyperlink ref="B522" r:id="rId1051" display="http://siamchart.com/stock-ichart/SIS/" xr:uid="{00000000-0004-0000-0000-00001A040000}"/>
    <hyperlink ref="A523" r:id="rId1052" display="http://siamchart.com/stock-chart/SISB/" xr:uid="{00000000-0004-0000-0000-00001B040000}"/>
    <hyperlink ref="B523" r:id="rId1053" display="http://siamchart.com/stock-ichart/SISB/" xr:uid="{00000000-0004-0000-0000-00001C040000}"/>
    <hyperlink ref="A524" r:id="rId1054" display="http://siamchart.com/stock-chart/SITHAI/" xr:uid="{00000000-0004-0000-0000-00001D040000}"/>
    <hyperlink ref="B524" r:id="rId1055" display="http://siamchart.com/stock-ichart/SITHAI/" xr:uid="{00000000-0004-0000-0000-00001E040000}"/>
    <hyperlink ref="A525" r:id="rId1056" display="http://siamchart.com/stock-chart/SK/" xr:uid="{00000000-0004-0000-0000-00001F040000}"/>
    <hyperlink ref="B525" r:id="rId1057" display="http://siamchart.com/stock-ichart/SK/" xr:uid="{00000000-0004-0000-0000-000020040000}"/>
    <hyperlink ref="C525" r:id="rId1058" tooltip="ตารางข้อมูลงบการเงิน รายควอเตอร์ ย้อนหลัง 10 ปี" display="http://siamchart.com/stock-info/SK/" xr:uid="{00000000-0004-0000-0000-000021040000}"/>
    <hyperlink ref="A526" r:id="rId1059" display="http://siamchart.com/stock-chart/SKE/" xr:uid="{00000000-0004-0000-0000-000022040000}"/>
    <hyperlink ref="B526" r:id="rId1060" display="http://siamchart.com/stock-ichart/SKE/" xr:uid="{00000000-0004-0000-0000-000023040000}"/>
    <hyperlink ref="A527" r:id="rId1061" display="http://siamchart.com/stock-chart/SKN/" xr:uid="{00000000-0004-0000-0000-000024040000}"/>
    <hyperlink ref="B527" r:id="rId1062" display="http://siamchart.com/stock-ichart/SKN/" xr:uid="{00000000-0004-0000-0000-000025040000}"/>
    <hyperlink ref="A528" r:id="rId1063" display="http://siamchart.com/stock-chart/SKR/" xr:uid="{00000000-0004-0000-0000-000026040000}"/>
    <hyperlink ref="B528" r:id="rId1064" display="http://siamchart.com/stock-ichart/SKR/" xr:uid="{00000000-0004-0000-0000-000027040000}"/>
    <hyperlink ref="A529" r:id="rId1065" display="http://siamchart.com/stock-chart/SKY/" xr:uid="{00000000-0004-0000-0000-000028040000}"/>
    <hyperlink ref="B529" r:id="rId1066" display="http://siamchart.com/stock-ichart/SKY/" xr:uid="{00000000-0004-0000-0000-000029040000}"/>
    <hyperlink ref="A530" r:id="rId1067" display="http://siamchart.com/stock-chart/SLM/" xr:uid="{00000000-0004-0000-0000-00002A040000}"/>
    <hyperlink ref="B530" r:id="rId1068" display="http://siamchart.com/stock-ichart/SLM/" xr:uid="{00000000-0004-0000-0000-00002B040000}"/>
    <hyperlink ref="A531" r:id="rId1069" display="http://siamchart.com/stock-chart/SLP/" xr:uid="{00000000-0004-0000-0000-00002C040000}"/>
    <hyperlink ref="B531" r:id="rId1070" display="http://siamchart.com/stock-ichart/SLP/" xr:uid="{00000000-0004-0000-0000-00002D040000}"/>
    <hyperlink ref="A532" r:id="rId1071" display="http://siamchart.com/stock-chart/SMART/" xr:uid="{00000000-0004-0000-0000-00002E040000}"/>
    <hyperlink ref="B532" r:id="rId1072" display="http://siamchart.com/stock-ichart/SMART/" xr:uid="{00000000-0004-0000-0000-00002F040000}"/>
    <hyperlink ref="A533" r:id="rId1073" display="http://siamchart.com/stock-chart/SMIT/" xr:uid="{00000000-0004-0000-0000-000030040000}"/>
    <hyperlink ref="B533" r:id="rId1074" display="http://siamchart.com/stock-ichart/SMIT/" xr:uid="{00000000-0004-0000-0000-000031040000}"/>
    <hyperlink ref="A534" r:id="rId1075" display="http://siamchart.com/stock-chart/SMK/" xr:uid="{00000000-0004-0000-0000-000032040000}"/>
    <hyperlink ref="B534" r:id="rId1076" display="http://siamchart.com/stock-ichart/SMK/" xr:uid="{00000000-0004-0000-0000-000033040000}"/>
    <hyperlink ref="A535" r:id="rId1077" display="http://siamchart.com/stock-chart/SMPC/" xr:uid="{00000000-0004-0000-0000-000034040000}"/>
    <hyperlink ref="B535" r:id="rId1078" display="http://siamchart.com/stock-ichart/SMPC/" xr:uid="{00000000-0004-0000-0000-000035040000}"/>
    <hyperlink ref="A536" r:id="rId1079" display="http://siamchart.com/stock-chart/SMT/" xr:uid="{00000000-0004-0000-0000-000036040000}"/>
    <hyperlink ref="B536" r:id="rId1080" display="http://siamchart.com/stock-ichart/SMT/" xr:uid="{00000000-0004-0000-0000-000037040000}"/>
    <hyperlink ref="A537" r:id="rId1081" display="http://siamchart.com/stock-chart/SNC/" xr:uid="{00000000-0004-0000-0000-000038040000}"/>
    <hyperlink ref="B537" r:id="rId1082" display="http://siamchart.com/stock-ichart/SNC/" xr:uid="{00000000-0004-0000-0000-000039040000}"/>
    <hyperlink ref="A538" r:id="rId1083" display="http://siamchart.com/stock-chart/SNP/" xr:uid="{00000000-0004-0000-0000-00003A040000}"/>
    <hyperlink ref="B538" r:id="rId1084" display="http://siamchart.com/stock-ichart/SNP/" xr:uid="{00000000-0004-0000-0000-00003B040000}"/>
    <hyperlink ref="A539" r:id="rId1085" display="http://siamchart.com/stock-chart/SO/" xr:uid="{00000000-0004-0000-0000-00003C040000}"/>
    <hyperlink ref="B539" r:id="rId1086" display="http://siamchart.com/stock-ichart/SO/" xr:uid="{00000000-0004-0000-0000-00003D040000}"/>
    <hyperlink ref="C539" r:id="rId1087" tooltip="ตารางข้อมูลงบการเงิน รายควอเตอร์ ย้อนหลัง 10 ปี" display="http://siamchart.com/stock-info/SO/" xr:uid="{00000000-0004-0000-0000-00003E040000}"/>
    <hyperlink ref="A540" r:id="rId1088" display="http://siamchart.com/stock-chart/SOLAR/" xr:uid="{00000000-0004-0000-0000-00003F040000}"/>
    <hyperlink ref="B540" r:id="rId1089" display="http://siamchart.com/stock-ichart/SOLAR/" xr:uid="{00000000-0004-0000-0000-000040040000}"/>
    <hyperlink ref="A541" r:id="rId1090" display="http://siamchart.com/stock-chart/SONIC/" xr:uid="{00000000-0004-0000-0000-000041040000}"/>
    <hyperlink ref="B541" r:id="rId1091" display="http://siamchart.com/stock-ichart/SONIC/" xr:uid="{00000000-0004-0000-0000-000042040000}"/>
    <hyperlink ref="A542" r:id="rId1092" display="http://siamchart.com/stock-chart/SORKON/" xr:uid="{00000000-0004-0000-0000-000043040000}"/>
    <hyperlink ref="B542" r:id="rId1093" display="http://siamchart.com/stock-ichart/SORKON/" xr:uid="{00000000-0004-0000-0000-000044040000}"/>
    <hyperlink ref="A543" r:id="rId1094" display="http://siamchart.com/stock-chart/SPA/" xr:uid="{00000000-0004-0000-0000-000045040000}"/>
    <hyperlink ref="B543" r:id="rId1095" display="http://siamchart.com/stock-ichart/SPA/" xr:uid="{00000000-0004-0000-0000-000046040000}"/>
    <hyperlink ref="A544" r:id="rId1096" display="http://siamchart.com/stock-chart/SPACK/" xr:uid="{00000000-0004-0000-0000-000047040000}"/>
    <hyperlink ref="B544" r:id="rId1097" display="http://siamchart.com/stock-ichart/SPACK/" xr:uid="{00000000-0004-0000-0000-000048040000}"/>
    <hyperlink ref="A545" r:id="rId1098" display="http://siamchart.com/stock-chart/SPALI/" xr:uid="{00000000-0004-0000-0000-000049040000}"/>
    <hyperlink ref="B545" r:id="rId1099" display="http://siamchart.com/stock-ichart/SPALI/" xr:uid="{00000000-0004-0000-0000-00004A040000}"/>
    <hyperlink ref="A546" r:id="rId1100" display="http://siamchart.com/stock-chart/SPC/" xr:uid="{00000000-0004-0000-0000-00004B040000}"/>
    <hyperlink ref="B546" r:id="rId1101" display="http://siamchart.com/stock-ichart/SPC/" xr:uid="{00000000-0004-0000-0000-00004C040000}"/>
    <hyperlink ref="A547" r:id="rId1102" display="http://siamchart.com/stock-chart/SPCG/" xr:uid="{00000000-0004-0000-0000-00004D040000}"/>
    <hyperlink ref="B547" r:id="rId1103" display="http://siamchart.com/stock-ichart/SPCG/" xr:uid="{00000000-0004-0000-0000-00004E040000}"/>
    <hyperlink ref="A548" r:id="rId1104" display="http://siamchart.com/stock-chart/SPG/" xr:uid="{00000000-0004-0000-0000-00004F040000}"/>
    <hyperlink ref="B548" r:id="rId1105" display="http://siamchart.com/stock-ichart/SPG/" xr:uid="{00000000-0004-0000-0000-000050040000}"/>
    <hyperlink ref="A549" r:id="rId1106" display="http://siamchart.com/stock-chart/SPI/" xr:uid="{00000000-0004-0000-0000-000051040000}"/>
    <hyperlink ref="B549" r:id="rId1107" display="http://siamchart.com/stock-ichart/SPI/" xr:uid="{00000000-0004-0000-0000-000052040000}"/>
    <hyperlink ref="A550" r:id="rId1108" display="http://siamchart.com/stock-chart/SPRC/" xr:uid="{00000000-0004-0000-0000-000053040000}"/>
    <hyperlink ref="B550" r:id="rId1109" display="http://siamchart.com/stock-ichart/SPRC/" xr:uid="{00000000-0004-0000-0000-000054040000}"/>
    <hyperlink ref="A551" r:id="rId1110" display="http://siamchart.com/stock-chart/SPVI/" xr:uid="{00000000-0004-0000-0000-000055040000}"/>
    <hyperlink ref="B551" r:id="rId1111" display="http://siamchart.com/stock-ichart/SPVI/" xr:uid="{00000000-0004-0000-0000-000056040000}"/>
    <hyperlink ref="A552" r:id="rId1112" display="http://siamchart.com/stock-chart/SQ/" xr:uid="{00000000-0004-0000-0000-000057040000}"/>
    <hyperlink ref="B552" r:id="rId1113" display="http://siamchart.com/stock-ichart/SQ/" xr:uid="{00000000-0004-0000-0000-000058040000}"/>
    <hyperlink ref="A553" r:id="rId1114" display="http://siamchart.com/stock-chart/SR/" xr:uid="{00000000-0004-0000-0000-000059040000}"/>
    <hyperlink ref="B553" r:id="rId1115" display="http://siamchart.com/stock-ichart/SR/" xr:uid="{00000000-0004-0000-0000-00005A040000}"/>
    <hyperlink ref="A554" r:id="rId1116" display="http://siamchart.com/stock-chart/SRICHA/" xr:uid="{00000000-0004-0000-0000-00005B040000}"/>
    <hyperlink ref="B554" r:id="rId1117" display="http://siamchart.com/stock-ichart/SRICHA/" xr:uid="{00000000-0004-0000-0000-00005C040000}"/>
    <hyperlink ref="A555" r:id="rId1118" display="http://siamchart.com/stock-chart/SSC/" xr:uid="{00000000-0004-0000-0000-00005D040000}"/>
    <hyperlink ref="B555" r:id="rId1119" display="http://siamchart.com/stock-ichart/SSC/" xr:uid="{00000000-0004-0000-0000-00005E040000}"/>
    <hyperlink ref="A556" r:id="rId1120" display="http://siamchart.com/stock-chart/SSF/" xr:uid="{00000000-0004-0000-0000-00005F040000}"/>
    <hyperlink ref="B556" r:id="rId1121" display="http://siamchart.com/stock-ichart/SSF/" xr:uid="{00000000-0004-0000-0000-000060040000}"/>
    <hyperlink ref="A557" r:id="rId1122" display="http://siamchart.com/stock-chart/SSI/" xr:uid="{00000000-0004-0000-0000-000061040000}"/>
    <hyperlink ref="B557" r:id="rId1123" display="http://siamchart.com/stock-ichart/SSI/" xr:uid="{00000000-0004-0000-0000-000062040000}"/>
    <hyperlink ref="A558" r:id="rId1124" display="http://siamchart.com/stock-chart/SSP/" xr:uid="{00000000-0004-0000-0000-000063040000}"/>
    <hyperlink ref="B558" r:id="rId1125" display="http://siamchart.com/stock-ichart/SSP/" xr:uid="{00000000-0004-0000-0000-000064040000}"/>
    <hyperlink ref="A559" r:id="rId1126" display="http://siamchart.com/stock-chart/SSSC/" xr:uid="{00000000-0004-0000-0000-000065040000}"/>
    <hyperlink ref="B559" r:id="rId1127" display="http://siamchart.com/stock-ichart/SSSC/" xr:uid="{00000000-0004-0000-0000-000066040000}"/>
    <hyperlink ref="A560" r:id="rId1128" display="http://siamchart.com/stock-chart/SST/" xr:uid="{00000000-0004-0000-0000-000067040000}"/>
    <hyperlink ref="B560" r:id="rId1129" display="http://siamchart.com/stock-ichart/SST/" xr:uid="{00000000-0004-0000-0000-000068040000}"/>
    <hyperlink ref="A561" r:id="rId1130" display="http://siamchart.com/stock-chart/STA/" xr:uid="{00000000-0004-0000-0000-000069040000}"/>
    <hyperlink ref="B561" r:id="rId1131" display="http://siamchart.com/stock-ichart/STA/" xr:uid="{00000000-0004-0000-0000-00006A040000}"/>
    <hyperlink ref="A562" r:id="rId1132" display="http://siamchart.com/stock-chart/STANLY/" xr:uid="{00000000-0004-0000-0000-00006B040000}"/>
    <hyperlink ref="B562" r:id="rId1133" display="http://siamchart.com/stock-ichart/STANLY/" xr:uid="{00000000-0004-0000-0000-00006C040000}"/>
    <hyperlink ref="A563" r:id="rId1134" display="http://siamchart.com/stock-chart/STAR/" xr:uid="{00000000-0004-0000-0000-00006D040000}"/>
    <hyperlink ref="B563" r:id="rId1135" display="http://siamchart.com/stock-ichart/STAR/" xr:uid="{00000000-0004-0000-0000-00006E040000}"/>
    <hyperlink ref="A564" r:id="rId1136" display="http://siamchart.com/stock-chart/STARK/" xr:uid="{00000000-0004-0000-0000-00006F040000}"/>
    <hyperlink ref="B564" r:id="rId1137" display="http://siamchart.com/stock-ichart/STARK/" xr:uid="{00000000-0004-0000-0000-000070040000}"/>
    <hyperlink ref="A565" r:id="rId1138" display="http://siamchart.com/stock-chart/STC/" xr:uid="{00000000-0004-0000-0000-000071040000}"/>
    <hyperlink ref="B565" r:id="rId1139" display="http://siamchart.com/stock-ichart/STC/" xr:uid="{00000000-0004-0000-0000-000072040000}"/>
    <hyperlink ref="C565" r:id="rId1140" tooltip="ตารางข้อมูลงบการเงิน รายควอเตอร์ ย้อนหลัง 10 ปี" display="http://siamchart.com/stock-info/STC/" xr:uid="{00000000-0004-0000-0000-000073040000}"/>
    <hyperlink ref="A566" r:id="rId1141" display="http://siamchart.com/stock-chart/STEC/" xr:uid="{00000000-0004-0000-0000-000074040000}"/>
    <hyperlink ref="B566" r:id="rId1142" display="http://siamchart.com/stock-ichart/STEC/" xr:uid="{00000000-0004-0000-0000-000075040000}"/>
    <hyperlink ref="A567" r:id="rId1143" display="http://siamchart.com/stock-chart/STGT/" xr:uid="{00000000-0004-0000-0000-000076040000}"/>
    <hyperlink ref="B567" r:id="rId1144" display="http://siamchart.com/stock-ichart/STGT/" xr:uid="{00000000-0004-0000-0000-000077040000}"/>
    <hyperlink ref="C567" r:id="rId1145" tooltip="ตารางข้อมูลงบการเงิน รายควอเตอร์ ย้อนหลัง 10 ปี" display="http://siamchart.com/stock-info/STGT/" xr:uid="{00000000-0004-0000-0000-000078040000}"/>
    <hyperlink ref="A568" r:id="rId1146" display="http://siamchart.com/stock-chart/STHAI/" xr:uid="{00000000-0004-0000-0000-000079040000}"/>
    <hyperlink ref="B568" r:id="rId1147" display="http://siamchart.com/stock-ichart/STHAI/" xr:uid="{00000000-0004-0000-0000-00007A040000}"/>
    <hyperlink ref="A569" r:id="rId1148" display="http://siamchart.com/stock-chart/STI/" xr:uid="{00000000-0004-0000-0000-00007B040000}"/>
    <hyperlink ref="B569" r:id="rId1149" display="http://siamchart.com/stock-ichart/STI/" xr:uid="{00000000-0004-0000-0000-00007C040000}"/>
    <hyperlink ref="A570" r:id="rId1150" display="http://siamchart.com/stock-chart/STPI/" xr:uid="{00000000-0004-0000-0000-00007D040000}"/>
    <hyperlink ref="B570" r:id="rId1151" display="http://siamchart.com/stock-ichart/STPI/" xr:uid="{00000000-0004-0000-0000-00007E040000}"/>
    <hyperlink ref="A571" r:id="rId1152" display="http://siamchart.com/stock-chart/SUC/" xr:uid="{00000000-0004-0000-0000-00007F040000}"/>
    <hyperlink ref="B571" r:id="rId1153" display="http://siamchart.com/stock-ichart/SUC/" xr:uid="{00000000-0004-0000-0000-000080040000}"/>
    <hyperlink ref="A572" r:id="rId1154" display="http://siamchart.com/stock-chart/SUN/" xr:uid="{00000000-0004-0000-0000-000081040000}"/>
    <hyperlink ref="B572" r:id="rId1155" display="http://siamchart.com/stock-ichart/SUN/" xr:uid="{00000000-0004-0000-0000-000082040000}"/>
    <hyperlink ref="A573" r:id="rId1156" display="http://siamchart.com/stock-chart/SUPER/" xr:uid="{00000000-0004-0000-0000-000083040000}"/>
    <hyperlink ref="B573" r:id="rId1157" display="http://siamchart.com/stock-ichart/SUPER/" xr:uid="{00000000-0004-0000-0000-000084040000}"/>
    <hyperlink ref="A574" r:id="rId1158" display="http://siamchart.com/stock-chart/SUSCO/" xr:uid="{00000000-0004-0000-0000-000085040000}"/>
    <hyperlink ref="B574" r:id="rId1159" display="http://siamchart.com/stock-ichart/SUSCO/" xr:uid="{00000000-0004-0000-0000-000086040000}"/>
    <hyperlink ref="A575" r:id="rId1160" display="http://siamchart.com/stock-chart/SUTHA/" xr:uid="{00000000-0004-0000-0000-000087040000}"/>
    <hyperlink ref="B575" r:id="rId1161" display="http://siamchart.com/stock-ichart/SUTHA/" xr:uid="{00000000-0004-0000-0000-000088040000}"/>
    <hyperlink ref="A576" r:id="rId1162" display="http://siamchart.com/stock-chart/SVH/" xr:uid="{00000000-0004-0000-0000-000089040000}"/>
    <hyperlink ref="B576" r:id="rId1163" display="http://siamchart.com/stock-ichart/SVH/" xr:uid="{00000000-0004-0000-0000-00008A040000}"/>
    <hyperlink ref="A577" r:id="rId1164" display="http://siamchart.com/stock-chart/SVI/" xr:uid="{00000000-0004-0000-0000-00008B040000}"/>
    <hyperlink ref="B577" r:id="rId1165" display="http://siamchart.com/stock-ichart/SVI/" xr:uid="{00000000-0004-0000-0000-00008C040000}"/>
    <hyperlink ref="A578" r:id="rId1166" display="http://siamchart.com/stock-chart/SVOA/" xr:uid="{00000000-0004-0000-0000-00008D040000}"/>
    <hyperlink ref="B578" r:id="rId1167" display="http://siamchart.com/stock-ichart/SVOA/" xr:uid="{00000000-0004-0000-0000-00008E040000}"/>
    <hyperlink ref="A579" r:id="rId1168" display="http://siamchart.com/stock-chart/SWC/" xr:uid="{00000000-0004-0000-0000-00008F040000}"/>
    <hyperlink ref="B579" r:id="rId1169" display="http://siamchart.com/stock-ichart/SWC/" xr:uid="{00000000-0004-0000-0000-000090040000}"/>
    <hyperlink ref="A580" r:id="rId1170" display="http://siamchart.com/stock-chart/SYMC/" xr:uid="{00000000-0004-0000-0000-000091040000}"/>
    <hyperlink ref="B580" r:id="rId1171" display="http://siamchart.com/stock-ichart/SYMC/" xr:uid="{00000000-0004-0000-0000-000092040000}"/>
    <hyperlink ref="A581" r:id="rId1172" display="http://siamchart.com/stock-chart/SYNEX/" xr:uid="{00000000-0004-0000-0000-000093040000}"/>
    <hyperlink ref="B581" r:id="rId1173" display="http://siamchart.com/stock-ichart/SYNEX/" xr:uid="{00000000-0004-0000-0000-000094040000}"/>
    <hyperlink ref="A582" r:id="rId1174" display="http://siamchart.com/stock-chart/SYNTEC/" xr:uid="{00000000-0004-0000-0000-000095040000}"/>
    <hyperlink ref="B582" r:id="rId1175" display="http://siamchart.com/stock-ichart/SYNTEC/" xr:uid="{00000000-0004-0000-0000-000096040000}"/>
    <hyperlink ref="A583" r:id="rId1176" display="http://siamchart.com/stock-chart/T/" xr:uid="{00000000-0004-0000-0000-000097040000}"/>
    <hyperlink ref="B583" r:id="rId1177" display="http://siamchart.com/stock-ichart/T/" xr:uid="{00000000-0004-0000-0000-000098040000}"/>
    <hyperlink ref="A584" r:id="rId1178" display="http://siamchart.com/stock-chart/TACC/" xr:uid="{00000000-0004-0000-0000-000099040000}"/>
    <hyperlink ref="B584" r:id="rId1179" display="http://siamchart.com/stock-ichart/TACC/" xr:uid="{00000000-0004-0000-0000-00009A040000}"/>
    <hyperlink ref="A585" r:id="rId1180" display="http://siamchart.com/stock-chart/TAE/" xr:uid="{00000000-0004-0000-0000-00009B040000}"/>
    <hyperlink ref="B585" r:id="rId1181" display="http://siamchart.com/stock-ichart/TAE/" xr:uid="{00000000-0004-0000-0000-00009C040000}"/>
    <hyperlink ref="A586" r:id="rId1182" display="http://siamchart.com/stock-chart/TAKUNI/" xr:uid="{00000000-0004-0000-0000-00009D040000}"/>
    <hyperlink ref="B586" r:id="rId1183" display="http://siamchart.com/stock-ichart/TAKUNI/" xr:uid="{00000000-0004-0000-0000-00009E040000}"/>
    <hyperlink ref="A587" r:id="rId1184" display="http://siamchart.com/stock-chart/TAPAC/" xr:uid="{00000000-0004-0000-0000-00009F040000}"/>
    <hyperlink ref="B587" r:id="rId1185" display="http://siamchart.com/stock-ichart/TAPAC/" xr:uid="{00000000-0004-0000-0000-0000A0040000}"/>
    <hyperlink ref="A588" r:id="rId1186" display="http://siamchart.com/stock-chart/TASCO/" xr:uid="{00000000-0004-0000-0000-0000A1040000}"/>
    <hyperlink ref="B588" r:id="rId1187" display="http://siamchart.com/stock-ichart/TASCO/" xr:uid="{00000000-0004-0000-0000-0000A2040000}"/>
    <hyperlink ref="A589" r:id="rId1188" display="http://siamchart.com/stock-chart/TBSP/" xr:uid="{00000000-0004-0000-0000-0000A3040000}"/>
    <hyperlink ref="B589" r:id="rId1189" display="http://siamchart.com/stock-ichart/TBSP/" xr:uid="{00000000-0004-0000-0000-0000A4040000}"/>
    <hyperlink ref="A590" r:id="rId1190" display="http://siamchart.com/stock-chart/TC/" xr:uid="{00000000-0004-0000-0000-0000A5040000}"/>
    <hyperlink ref="B590" r:id="rId1191" display="http://siamchart.com/stock-ichart/TC/" xr:uid="{00000000-0004-0000-0000-0000A6040000}"/>
    <hyperlink ref="A591" r:id="rId1192" display="http://siamchart.com/stock-chart/TCAP/" xr:uid="{00000000-0004-0000-0000-0000A7040000}"/>
    <hyperlink ref="B591" r:id="rId1193" display="http://siamchart.com/stock-ichart/TCAP/" xr:uid="{00000000-0004-0000-0000-0000A8040000}"/>
    <hyperlink ref="A592" r:id="rId1194" display="http://siamchart.com/stock-chart/TCC/" xr:uid="{00000000-0004-0000-0000-0000A9040000}"/>
    <hyperlink ref="B592" r:id="rId1195" display="http://siamchart.com/stock-ichart/TCC/" xr:uid="{00000000-0004-0000-0000-0000AA040000}"/>
    <hyperlink ref="A593" r:id="rId1196" display="http://siamchart.com/stock-chart/TCCC/" xr:uid="{00000000-0004-0000-0000-0000AB040000}"/>
    <hyperlink ref="B593" r:id="rId1197" display="http://siamchart.com/stock-ichart/TCCC/" xr:uid="{00000000-0004-0000-0000-0000AC040000}"/>
    <hyperlink ref="A594" r:id="rId1198" display="http://siamchart.com/stock-chart/TCJ/" xr:uid="{00000000-0004-0000-0000-0000AD040000}"/>
    <hyperlink ref="B594" r:id="rId1199" display="http://siamchart.com/stock-ichart/TCJ/" xr:uid="{00000000-0004-0000-0000-0000AE040000}"/>
    <hyperlink ref="A595" r:id="rId1200" display="http://siamchart.com/stock-chart/TCMC/" xr:uid="{00000000-0004-0000-0000-0000AF040000}"/>
    <hyperlink ref="B595" r:id="rId1201" display="http://siamchart.com/stock-ichart/TCMC/" xr:uid="{00000000-0004-0000-0000-0000B0040000}"/>
    <hyperlink ref="A596" r:id="rId1202" display="http://siamchart.com/stock-chart/TCOAT/" xr:uid="{00000000-0004-0000-0000-0000B1040000}"/>
    <hyperlink ref="B596" r:id="rId1203" display="http://siamchart.com/stock-ichart/TCOAT/" xr:uid="{00000000-0004-0000-0000-0000B2040000}"/>
    <hyperlink ref="A597" r:id="rId1204" display="http://siamchart.com/stock-chart/TEAM/" xr:uid="{00000000-0004-0000-0000-0000B3040000}"/>
    <hyperlink ref="B597" r:id="rId1205" display="http://siamchart.com/stock-ichart/TEAM/" xr:uid="{00000000-0004-0000-0000-0000B4040000}"/>
    <hyperlink ref="A598" r:id="rId1206" display="http://siamchart.com/stock-chart/TEAMG/" xr:uid="{00000000-0004-0000-0000-0000B5040000}"/>
    <hyperlink ref="B598" r:id="rId1207" display="http://siamchart.com/stock-ichart/TEAMG/" xr:uid="{00000000-0004-0000-0000-0000B6040000}"/>
    <hyperlink ref="A599" r:id="rId1208" display="http://siamchart.com/stock-chart/TFG/" xr:uid="{00000000-0004-0000-0000-0000B7040000}"/>
    <hyperlink ref="B599" r:id="rId1209" display="http://siamchart.com/stock-ichart/TFG/" xr:uid="{00000000-0004-0000-0000-0000B8040000}"/>
    <hyperlink ref="A600" r:id="rId1210" display="http://siamchart.com/stock-chart/TFI/" xr:uid="{00000000-0004-0000-0000-0000B9040000}"/>
    <hyperlink ref="B600" r:id="rId1211" display="http://siamchart.com/stock-ichart/TFI/" xr:uid="{00000000-0004-0000-0000-0000BA040000}"/>
    <hyperlink ref="A601" r:id="rId1212" display="http://siamchart.com/stock-chart/TFMAMA/" xr:uid="{00000000-0004-0000-0000-0000BB040000}"/>
    <hyperlink ref="B601" r:id="rId1213" display="http://siamchart.com/stock-ichart/TFMAMA/" xr:uid="{00000000-0004-0000-0000-0000BC040000}"/>
    <hyperlink ref="A602" r:id="rId1214" display="http://siamchart.com/stock-chart/TGPRO/" xr:uid="{00000000-0004-0000-0000-0000BD040000}"/>
    <hyperlink ref="B602" r:id="rId1215" display="http://siamchart.com/stock-ichart/TGPRO/" xr:uid="{00000000-0004-0000-0000-0000BE040000}"/>
    <hyperlink ref="A603" r:id="rId1216" display="http://siamchart.com/stock-chart/TH/" xr:uid="{00000000-0004-0000-0000-0000BF040000}"/>
    <hyperlink ref="B603" r:id="rId1217" display="http://siamchart.com/stock-ichart/TH/" xr:uid="{00000000-0004-0000-0000-0000C0040000}"/>
    <hyperlink ref="A604" r:id="rId1218" display="http://siamchart.com/stock-chart/THAI/" xr:uid="{00000000-0004-0000-0000-0000C1040000}"/>
    <hyperlink ref="B604" r:id="rId1219" display="http://siamchart.com/stock-ichart/THAI/" xr:uid="{00000000-0004-0000-0000-0000C2040000}"/>
    <hyperlink ref="A605" r:id="rId1220" display="http://siamchart.com/stock-chart/THANA/" xr:uid="{00000000-0004-0000-0000-0000C3040000}"/>
    <hyperlink ref="B605" r:id="rId1221" display="http://siamchart.com/stock-ichart/THANA/" xr:uid="{00000000-0004-0000-0000-0000C4040000}"/>
    <hyperlink ref="A606" r:id="rId1222" display="http://siamchart.com/stock-chart/THANI/" xr:uid="{00000000-0004-0000-0000-0000C5040000}"/>
    <hyperlink ref="B606" r:id="rId1223" display="http://siamchart.com/stock-ichart/THANI/" xr:uid="{00000000-0004-0000-0000-0000C6040000}"/>
    <hyperlink ref="A607" r:id="rId1224" display="http://siamchart.com/stock-chart/THCOM/" xr:uid="{00000000-0004-0000-0000-0000C7040000}"/>
    <hyperlink ref="B607" r:id="rId1225" display="http://siamchart.com/stock-ichart/THCOM/" xr:uid="{00000000-0004-0000-0000-0000C8040000}"/>
    <hyperlink ref="A608" r:id="rId1226" display="http://siamchart.com/stock-chart/THE/" xr:uid="{00000000-0004-0000-0000-0000C9040000}"/>
    <hyperlink ref="B608" r:id="rId1227" display="http://siamchart.com/stock-ichart/THE/" xr:uid="{00000000-0004-0000-0000-0000CA040000}"/>
    <hyperlink ref="A609" r:id="rId1228" display="http://siamchart.com/stock-chart/THG/" xr:uid="{00000000-0004-0000-0000-0000CB040000}"/>
    <hyperlink ref="B609" r:id="rId1229" display="http://siamchart.com/stock-ichart/THG/" xr:uid="{00000000-0004-0000-0000-0000CC040000}"/>
    <hyperlink ref="A610" r:id="rId1230" display="http://siamchart.com/stock-chart/THIP/" xr:uid="{00000000-0004-0000-0000-0000CD040000}"/>
    <hyperlink ref="B610" r:id="rId1231" display="http://siamchart.com/stock-ichart/THIP/" xr:uid="{00000000-0004-0000-0000-0000CE040000}"/>
    <hyperlink ref="A611" r:id="rId1232" display="http://siamchart.com/stock-chart/THL/" xr:uid="{00000000-0004-0000-0000-0000CF040000}"/>
    <hyperlink ref="B611" r:id="rId1233" display="http://siamchart.com/stock-ichart/THL/" xr:uid="{00000000-0004-0000-0000-0000D0040000}"/>
    <hyperlink ref="A612" r:id="rId1234" display="http://siamchart.com/stock-chart/THMUI/" xr:uid="{00000000-0004-0000-0000-0000D1040000}"/>
    <hyperlink ref="B612" r:id="rId1235" display="http://siamchart.com/stock-ichart/THMUI/" xr:uid="{00000000-0004-0000-0000-0000D2040000}"/>
    <hyperlink ref="A613" r:id="rId1236" display="http://siamchart.com/stock-chart/THRE/" xr:uid="{00000000-0004-0000-0000-0000D3040000}"/>
    <hyperlink ref="B613" r:id="rId1237" display="http://siamchart.com/stock-ichart/THRE/" xr:uid="{00000000-0004-0000-0000-0000D4040000}"/>
    <hyperlink ref="A614" r:id="rId1238" display="http://siamchart.com/stock-chart/THREL/" xr:uid="{00000000-0004-0000-0000-0000D5040000}"/>
    <hyperlink ref="B614" r:id="rId1239" display="http://siamchart.com/stock-ichart/THREL/" xr:uid="{00000000-0004-0000-0000-0000D6040000}"/>
    <hyperlink ref="A615" r:id="rId1240" display="http://siamchart.com/stock-chart/TIGER/" xr:uid="{00000000-0004-0000-0000-0000D7040000}"/>
    <hyperlink ref="B615" r:id="rId1241" display="http://siamchart.com/stock-ichart/TIGER/" xr:uid="{00000000-0004-0000-0000-0000D8040000}"/>
    <hyperlink ref="A616" r:id="rId1242" display="http://siamchart.com/stock-chart/TIP/" xr:uid="{00000000-0004-0000-0000-0000D9040000}"/>
    <hyperlink ref="B616" r:id="rId1243" display="http://siamchart.com/stock-ichart/TIP/" xr:uid="{00000000-0004-0000-0000-0000DA040000}"/>
    <hyperlink ref="A617" r:id="rId1244" display="http://siamchart.com/stock-chart/TIPCO/" xr:uid="{00000000-0004-0000-0000-0000DB040000}"/>
    <hyperlink ref="B617" r:id="rId1245" display="http://siamchart.com/stock-ichart/TIPCO/" xr:uid="{00000000-0004-0000-0000-0000DC040000}"/>
    <hyperlink ref="A618" r:id="rId1246" display="http://siamchart.com/stock-chart/TISCO/" xr:uid="{00000000-0004-0000-0000-0000DD040000}"/>
    <hyperlink ref="B618" r:id="rId1247" display="http://siamchart.com/stock-ichart/TISCO/" xr:uid="{00000000-0004-0000-0000-0000DE040000}"/>
    <hyperlink ref="A619" r:id="rId1248" display="http://siamchart.com/stock-chart/TITLE/" xr:uid="{00000000-0004-0000-0000-0000DF040000}"/>
    <hyperlink ref="B619" r:id="rId1249" display="http://siamchart.com/stock-ichart/TITLE/" xr:uid="{00000000-0004-0000-0000-0000E0040000}"/>
    <hyperlink ref="A620" r:id="rId1250" display="http://siamchart.com/stock-chart/TIW/" xr:uid="{00000000-0004-0000-0000-0000E1040000}"/>
    <hyperlink ref="B620" r:id="rId1251" display="http://siamchart.com/stock-ichart/TIW/" xr:uid="{00000000-0004-0000-0000-0000E2040000}"/>
    <hyperlink ref="A621" r:id="rId1252" display="http://siamchart.com/stock-chart/TK/" xr:uid="{00000000-0004-0000-0000-0000E3040000}"/>
    <hyperlink ref="B621" r:id="rId1253" display="http://siamchart.com/stock-ichart/TK/" xr:uid="{00000000-0004-0000-0000-0000E4040000}"/>
    <hyperlink ref="A622" r:id="rId1254" display="http://siamchart.com/stock-chart/TKN/" xr:uid="{00000000-0004-0000-0000-0000E5040000}"/>
    <hyperlink ref="B622" r:id="rId1255" display="http://siamchart.com/stock-ichart/TKN/" xr:uid="{00000000-0004-0000-0000-0000E6040000}"/>
    <hyperlink ref="A623" r:id="rId1256" display="http://siamchart.com/stock-chart/TKS/" xr:uid="{00000000-0004-0000-0000-0000E7040000}"/>
    <hyperlink ref="B623" r:id="rId1257" display="http://siamchart.com/stock-ichart/TKS/" xr:uid="{00000000-0004-0000-0000-0000E8040000}"/>
    <hyperlink ref="A624" r:id="rId1258" display="http://siamchart.com/stock-chart/TKT/" xr:uid="{00000000-0004-0000-0000-0000E9040000}"/>
    <hyperlink ref="B624" r:id="rId1259" display="http://siamchart.com/stock-ichart/TKT/" xr:uid="{00000000-0004-0000-0000-0000EA040000}"/>
    <hyperlink ref="A625" r:id="rId1260" display="http://siamchart.com/stock-chart/TM/" xr:uid="{00000000-0004-0000-0000-0000EB040000}"/>
    <hyperlink ref="B625" r:id="rId1261" display="http://siamchart.com/stock-ichart/TM/" xr:uid="{00000000-0004-0000-0000-0000EC040000}"/>
    <hyperlink ref="A626" r:id="rId1262" display="http://siamchart.com/stock-chart/TMB/" xr:uid="{00000000-0004-0000-0000-0000ED040000}"/>
    <hyperlink ref="B626" r:id="rId1263" display="http://siamchart.com/stock-ichart/TMB/" xr:uid="{00000000-0004-0000-0000-0000EE040000}"/>
    <hyperlink ref="A627" r:id="rId1264" display="http://siamchart.com/stock-chart/TMC/" xr:uid="{00000000-0004-0000-0000-0000EF040000}"/>
    <hyperlink ref="B627" r:id="rId1265" display="http://siamchart.com/stock-ichart/TMC/" xr:uid="{00000000-0004-0000-0000-0000F0040000}"/>
    <hyperlink ref="A628" r:id="rId1266" display="http://siamchart.com/stock-chart/TMD/" xr:uid="{00000000-0004-0000-0000-0000F1040000}"/>
    <hyperlink ref="B628" r:id="rId1267" display="http://siamchart.com/stock-ichart/TMD/" xr:uid="{00000000-0004-0000-0000-0000F2040000}"/>
    <hyperlink ref="A629" r:id="rId1268" display="http://siamchart.com/stock-chart/TMI/" xr:uid="{00000000-0004-0000-0000-0000F3040000}"/>
    <hyperlink ref="B629" r:id="rId1269" display="http://siamchart.com/stock-ichart/TMI/" xr:uid="{00000000-0004-0000-0000-0000F4040000}"/>
    <hyperlink ref="A630" r:id="rId1270" display="http://siamchart.com/stock-chart/TMILL/" xr:uid="{00000000-0004-0000-0000-0000F5040000}"/>
    <hyperlink ref="B630" r:id="rId1271" display="http://siamchart.com/stock-ichart/TMILL/" xr:uid="{00000000-0004-0000-0000-0000F6040000}"/>
    <hyperlink ref="A631" r:id="rId1272" display="http://siamchart.com/stock-chart/TMT/" xr:uid="{00000000-0004-0000-0000-0000F7040000}"/>
    <hyperlink ref="B631" r:id="rId1273" display="http://siamchart.com/stock-ichart/TMT/" xr:uid="{00000000-0004-0000-0000-0000F8040000}"/>
    <hyperlink ref="A632" r:id="rId1274" display="http://siamchart.com/stock-chart/TMW/" xr:uid="{00000000-0004-0000-0000-0000F9040000}"/>
    <hyperlink ref="B632" r:id="rId1275" display="http://siamchart.com/stock-ichart/TMW/" xr:uid="{00000000-0004-0000-0000-0000FA040000}"/>
    <hyperlink ref="A633" r:id="rId1276" display="http://siamchart.com/stock-chart/TNDT/" xr:uid="{00000000-0004-0000-0000-0000FB040000}"/>
    <hyperlink ref="B633" r:id="rId1277" display="http://siamchart.com/stock-ichart/TNDT/" xr:uid="{00000000-0004-0000-0000-0000FC040000}"/>
    <hyperlink ref="A634" r:id="rId1278" display="http://siamchart.com/stock-chart/TNH/" xr:uid="{00000000-0004-0000-0000-0000FD040000}"/>
    <hyperlink ref="B634" r:id="rId1279" display="http://siamchart.com/stock-ichart/TNH/" xr:uid="{00000000-0004-0000-0000-0000FE040000}"/>
    <hyperlink ref="A635" r:id="rId1280" display="http://siamchart.com/stock-chart/TNITY/" xr:uid="{00000000-0004-0000-0000-0000FF040000}"/>
    <hyperlink ref="B635" r:id="rId1281" display="http://siamchart.com/stock-ichart/TNITY/" xr:uid="{00000000-0004-0000-0000-000000050000}"/>
    <hyperlink ref="A636" r:id="rId1282" display="http://siamchart.com/stock-chart/TNL/" xr:uid="{00000000-0004-0000-0000-000001050000}"/>
    <hyperlink ref="B636" r:id="rId1283" display="http://siamchart.com/stock-ichart/TNL/" xr:uid="{00000000-0004-0000-0000-000002050000}"/>
    <hyperlink ref="A637" r:id="rId1284" display="http://siamchart.com/stock-chart/TNP/" xr:uid="{00000000-0004-0000-0000-000003050000}"/>
    <hyperlink ref="B637" r:id="rId1285" display="http://siamchart.com/stock-ichart/TNP/" xr:uid="{00000000-0004-0000-0000-000004050000}"/>
    <hyperlink ref="A638" r:id="rId1286" display="http://siamchart.com/stock-chart/TNPC/" xr:uid="{00000000-0004-0000-0000-000005050000}"/>
    <hyperlink ref="B638" r:id="rId1287" display="http://siamchart.com/stock-ichart/TNPC/" xr:uid="{00000000-0004-0000-0000-000006050000}"/>
    <hyperlink ref="A639" r:id="rId1288" display="http://siamchart.com/stock-chart/TNR/" xr:uid="{00000000-0004-0000-0000-000007050000}"/>
    <hyperlink ref="B639" r:id="rId1289" display="http://siamchart.com/stock-ichart/TNR/" xr:uid="{00000000-0004-0000-0000-000008050000}"/>
    <hyperlink ref="A640" r:id="rId1290" display="http://siamchart.com/stock-chart/TOA/" xr:uid="{00000000-0004-0000-0000-000009050000}"/>
    <hyperlink ref="B640" r:id="rId1291" display="http://siamchart.com/stock-ichart/TOA/" xr:uid="{00000000-0004-0000-0000-00000A050000}"/>
    <hyperlink ref="A641" r:id="rId1292" display="http://siamchart.com/stock-chart/TOG/" xr:uid="{00000000-0004-0000-0000-00000B050000}"/>
    <hyperlink ref="B641" r:id="rId1293" display="http://siamchart.com/stock-ichart/TOG/" xr:uid="{00000000-0004-0000-0000-00000C050000}"/>
    <hyperlink ref="A642" r:id="rId1294" display="http://siamchart.com/stock-chart/TOP/" xr:uid="{00000000-0004-0000-0000-00000D050000}"/>
    <hyperlink ref="B642" r:id="rId1295" display="http://siamchart.com/stock-ichart/TOP/" xr:uid="{00000000-0004-0000-0000-00000E050000}"/>
    <hyperlink ref="A643" r:id="rId1296" display="http://siamchart.com/stock-chart/TOPP/" xr:uid="{00000000-0004-0000-0000-00000F050000}"/>
    <hyperlink ref="B643" r:id="rId1297" display="http://siamchart.com/stock-ichart/TOPP/" xr:uid="{00000000-0004-0000-0000-000010050000}"/>
    <hyperlink ref="A644" r:id="rId1298" display="http://siamchart.com/stock-chart/TPA/" xr:uid="{00000000-0004-0000-0000-000011050000}"/>
    <hyperlink ref="B644" r:id="rId1299" display="http://siamchart.com/stock-ichart/TPA/" xr:uid="{00000000-0004-0000-0000-000012050000}"/>
    <hyperlink ref="A645" r:id="rId1300" display="http://siamchart.com/stock-chart/TPAC/" xr:uid="{00000000-0004-0000-0000-000013050000}"/>
    <hyperlink ref="B645" r:id="rId1301" display="http://siamchart.com/stock-ichart/TPAC/" xr:uid="{00000000-0004-0000-0000-000014050000}"/>
    <hyperlink ref="A646" r:id="rId1302" display="http://siamchart.com/stock-chart/TPBI/" xr:uid="{00000000-0004-0000-0000-000015050000}"/>
    <hyperlink ref="B646" r:id="rId1303" display="http://siamchart.com/stock-ichart/TPBI/" xr:uid="{00000000-0004-0000-0000-000016050000}"/>
    <hyperlink ref="A647" r:id="rId1304" display="http://siamchart.com/stock-chart/TPCH/" xr:uid="{00000000-0004-0000-0000-000017050000}"/>
    <hyperlink ref="B647" r:id="rId1305" display="http://siamchart.com/stock-ichart/TPCH/" xr:uid="{00000000-0004-0000-0000-000018050000}"/>
    <hyperlink ref="A648" r:id="rId1306" display="http://siamchart.com/stock-chart/TPCORP/" xr:uid="{00000000-0004-0000-0000-000019050000}"/>
    <hyperlink ref="B648" r:id="rId1307" display="http://siamchart.com/stock-ichart/TPCORP/" xr:uid="{00000000-0004-0000-0000-00001A050000}"/>
    <hyperlink ref="A649" r:id="rId1308" display="http://siamchart.com/stock-chart/TPIPL/" xr:uid="{00000000-0004-0000-0000-00001B050000}"/>
    <hyperlink ref="B649" r:id="rId1309" display="http://siamchart.com/stock-ichart/TPIPL/" xr:uid="{00000000-0004-0000-0000-00001C050000}"/>
    <hyperlink ref="A650" r:id="rId1310" display="http://siamchart.com/stock-chart/TPIPP/" xr:uid="{00000000-0004-0000-0000-00001D050000}"/>
    <hyperlink ref="B650" r:id="rId1311" display="http://siamchart.com/stock-ichart/TPIPP/" xr:uid="{00000000-0004-0000-0000-00001E050000}"/>
    <hyperlink ref="A651" r:id="rId1312" display="http://siamchart.com/stock-chart/TPLAS/" xr:uid="{00000000-0004-0000-0000-00001F050000}"/>
    <hyperlink ref="B651" r:id="rId1313" display="http://siamchart.com/stock-ichart/TPLAS/" xr:uid="{00000000-0004-0000-0000-000020050000}"/>
    <hyperlink ref="A652" r:id="rId1314" display="http://siamchart.com/stock-chart/TPOLY/" xr:uid="{00000000-0004-0000-0000-000021050000}"/>
    <hyperlink ref="B652" r:id="rId1315" display="http://siamchart.com/stock-ichart/TPOLY/" xr:uid="{00000000-0004-0000-0000-000022050000}"/>
    <hyperlink ref="A653" r:id="rId1316" display="http://siamchart.com/stock-chart/TPP/" xr:uid="{00000000-0004-0000-0000-000023050000}"/>
    <hyperlink ref="B653" r:id="rId1317" display="http://siamchart.com/stock-ichart/TPP/" xr:uid="{00000000-0004-0000-0000-000024050000}"/>
    <hyperlink ref="A654" r:id="rId1318" display="http://siamchart.com/stock-chart/TPS/" xr:uid="{00000000-0004-0000-0000-000025050000}"/>
    <hyperlink ref="B654" r:id="rId1319" display="http://siamchart.com/stock-ichart/TPS/" xr:uid="{00000000-0004-0000-0000-000026050000}"/>
    <hyperlink ref="A655" r:id="rId1320" display="http://siamchart.com/stock-chart/TQM/" xr:uid="{00000000-0004-0000-0000-000027050000}"/>
    <hyperlink ref="B655" r:id="rId1321" display="http://siamchart.com/stock-ichart/TQM/" xr:uid="{00000000-0004-0000-0000-000028050000}"/>
    <hyperlink ref="A656" r:id="rId1322" display="http://siamchart.com/stock-chart/TR/" xr:uid="{00000000-0004-0000-0000-000029050000}"/>
    <hyperlink ref="B656" r:id="rId1323" display="http://siamchart.com/stock-ichart/TR/" xr:uid="{00000000-0004-0000-0000-00002A050000}"/>
    <hyperlink ref="A657" r:id="rId1324" display="http://siamchart.com/stock-chart/TRC/" xr:uid="{00000000-0004-0000-0000-00002B050000}"/>
    <hyperlink ref="B657" r:id="rId1325" display="http://siamchart.com/stock-ichart/TRC/" xr:uid="{00000000-0004-0000-0000-00002C050000}"/>
    <hyperlink ref="A658" r:id="rId1326" display="http://siamchart.com/stock-chart/TRITN/" xr:uid="{00000000-0004-0000-0000-00002D050000}"/>
    <hyperlink ref="B658" r:id="rId1327" display="http://siamchart.com/stock-ichart/TRITN/" xr:uid="{00000000-0004-0000-0000-00002E050000}"/>
    <hyperlink ref="A659" r:id="rId1328" display="http://siamchart.com/stock-chart/TRT/" xr:uid="{00000000-0004-0000-0000-00002F050000}"/>
    <hyperlink ref="B659" r:id="rId1329" display="http://siamchart.com/stock-ichart/TRT/" xr:uid="{00000000-0004-0000-0000-000030050000}"/>
    <hyperlink ref="A660" r:id="rId1330" display="http://siamchart.com/stock-chart/TRU/" xr:uid="{00000000-0004-0000-0000-000031050000}"/>
    <hyperlink ref="B660" r:id="rId1331" display="http://siamchart.com/stock-ichart/TRU/" xr:uid="{00000000-0004-0000-0000-000032050000}"/>
    <hyperlink ref="A661" r:id="rId1332" display="http://siamchart.com/stock-chart/TRUBB/" xr:uid="{00000000-0004-0000-0000-000033050000}"/>
    <hyperlink ref="B661" r:id="rId1333" display="http://siamchart.com/stock-ichart/TRUBB/" xr:uid="{00000000-0004-0000-0000-000034050000}"/>
    <hyperlink ref="A662" r:id="rId1334" display="http://siamchart.com/stock-chart/TRUE/" xr:uid="{00000000-0004-0000-0000-000035050000}"/>
    <hyperlink ref="B662" r:id="rId1335" display="http://siamchart.com/stock-ichart/TRUE/" xr:uid="{00000000-0004-0000-0000-000036050000}"/>
    <hyperlink ref="A663" r:id="rId1336" display="http://siamchart.com/stock-chart/TSC/" xr:uid="{00000000-0004-0000-0000-000037050000}"/>
    <hyperlink ref="B663" r:id="rId1337" display="http://siamchart.com/stock-ichart/TSC/" xr:uid="{00000000-0004-0000-0000-000038050000}"/>
    <hyperlink ref="A664" r:id="rId1338" display="http://siamchart.com/stock-chart/TSE/" xr:uid="{00000000-0004-0000-0000-000039050000}"/>
    <hyperlink ref="B664" r:id="rId1339" display="http://siamchart.com/stock-ichart/TSE/" xr:uid="{00000000-0004-0000-0000-00003A050000}"/>
    <hyperlink ref="A665" r:id="rId1340" display="http://siamchart.com/stock-chart/TSF/" xr:uid="{00000000-0004-0000-0000-00003B050000}"/>
    <hyperlink ref="B665" r:id="rId1341" display="http://siamchart.com/stock-ichart/TSF/" xr:uid="{00000000-0004-0000-0000-00003C050000}"/>
    <hyperlink ref="A666" r:id="rId1342" display="http://siamchart.com/stock-chart/TSI/" xr:uid="{00000000-0004-0000-0000-00003D050000}"/>
    <hyperlink ref="B666" r:id="rId1343" display="http://siamchart.com/stock-ichart/TSI/" xr:uid="{00000000-0004-0000-0000-00003E050000}"/>
    <hyperlink ref="A667" r:id="rId1344" display="http://siamchart.com/stock-chart/TSR/" xr:uid="{00000000-0004-0000-0000-00003F050000}"/>
    <hyperlink ref="B667" r:id="rId1345" display="http://siamchart.com/stock-ichart/TSR/" xr:uid="{00000000-0004-0000-0000-000040050000}"/>
    <hyperlink ref="A668" r:id="rId1346" display="http://siamchart.com/stock-chart/TSTE/" xr:uid="{00000000-0004-0000-0000-000041050000}"/>
    <hyperlink ref="B668" r:id="rId1347" display="http://siamchart.com/stock-ichart/TSTE/" xr:uid="{00000000-0004-0000-0000-000042050000}"/>
    <hyperlink ref="A669" r:id="rId1348" display="http://siamchart.com/stock-chart/TSTH/" xr:uid="{00000000-0004-0000-0000-000043050000}"/>
    <hyperlink ref="B669" r:id="rId1349" display="http://siamchart.com/stock-ichart/TSTH/" xr:uid="{00000000-0004-0000-0000-000044050000}"/>
    <hyperlink ref="A670" r:id="rId1350" display="http://siamchart.com/stock-chart/TTA/" xr:uid="{00000000-0004-0000-0000-000045050000}"/>
    <hyperlink ref="B670" r:id="rId1351" display="http://siamchart.com/stock-ichart/TTA/" xr:uid="{00000000-0004-0000-0000-000046050000}"/>
    <hyperlink ref="A671" r:id="rId1352" display="http://siamchart.com/stock-chart/TTCL/" xr:uid="{00000000-0004-0000-0000-000047050000}"/>
    <hyperlink ref="B671" r:id="rId1353" display="http://siamchart.com/stock-ichart/TTCL/" xr:uid="{00000000-0004-0000-0000-000048050000}"/>
    <hyperlink ref="A672" r:id="rId1354" display="http://siamchart.com/stock-chart/TTI/" xr:uid="{00000000-0004-0000-0000-000049050000}"/>
    <hyperlink ref="B672" r:id="rId1355" display="http://siamchart.com/stock-ichart/TTI/" xr:uid="{00000000-0004-0000-0000-00004A050000}"/>
    <hyperlink ref="A673" r:id="rId1356" display="http://siamchart.com/stock-chart/TTT/" xr:uid="{00000000-0004-0000-0000-00004B050000}"/>
    <hyperlink ref="B673" r:id="rId1357" display="http://siamchart.com/stock-ichart/TTT/" xr:uid="{00000000-0004-0000-0000-00004C050000}"/>
    <hyperlink ref="A674" r:id="rId1358" display="http://siamchart.com/stock-chart/TTW/" xr:uid="{00000000-0004-0000-0000-00004D050000}"/>
    <hyperlink ref="B674" r:id="rId1359" display="http://siamchart.com/stock-ichart/TTW/" xr:uid="{00000000-0004-0000-0000-00004E050000}"/>
    <hyperlink ref="A675" r:id="rId1360" display="http://siamchart.com/stock-chart/TU/" xr:uid="{00000000-0004-0000-0000-00004F050000}"/>
    <hyperlink ref="B675" r:id="rId1361" display="http://siamchart.com/stock-ichart/TU/" xr:uid="{00000000-0004-0000-0000-000050050000}"/>
    <hyperlink ref="A676" r:id="rId1362" display="http://siamchart.com/stock-chart/TVD/" xr:uid="{00000000-0004-0000-0000-000051050000}"/>
    <hyperlink ref="B676" r:id="rId1363" display="http://siamchart.com/stock-ichart/TVD/" xr:uid="{00000000-0004-0000-0000-000052050000}"/>
    <hyperlink ref="A677" r:id="rId1364" display="http://siamchart.com/stock-chart/TVI/" xr:uid="{00000000-0004-0000-0000-000053050000}"/>
    <hyperlink ref="B677" r:id="rId1365" display="http://siamchart.com/stock-ichart/TVI/" xr:uid="{00000000-0004-0000-0000-000054050000}"/>
    <hyperlink ref="A678" r:id="rId1366" display="http://siamchart.com/stock-chart/TVO/" xr:uid="{00000000-0004-0000-0000-000055050000}"/>
    <hyperlink ref="B678" r:id="rId1367" display="http://siamchart.com/stock-ichart/TVO/" xr:uid="{00000000-0004-0000-0000-000056050000}"/>
    <hyperlink ref="A679" r:id="rId1368" display="http://siamchart.com/stock-chart/TVT/" xr:uid="{00000000-0004-0000-0000-000057050000}"/>
    <hyperlink ref="B679" r:id="rId1369" display="http://siamchart.com/stock-ichart/TVT/" xr:uid="{00000000-0004-0000-0000-000058050000}"/>
    <hyperlink ref="A680" r:id="rId1370" display="http://siamchart.com/stock-chart/TWP/" xr:uid="{00000000-0004-0000-0000-000059050000}"/>
    <hyperlink ref="B680" r:id="rId1371" display="http://siamchart.com/stock-ichart/TWP/" xr:uid="{00000000-0004-0000-0000-00005A050000}"/>
    <hyperlink ref="A681" r:id="rId1372" display="http://siamchart.com/stock-chart/TWPC/" xr:uid="{00000000-0004-0000-0000-00005B050000}"/>
    <hyperlink ref="B681" r:id="rId1373" display="http://siamchart.com/stock-ichart/TWPC/" xr:uid="{00000000-0004-0000-0000-00005C050000}"/>
    <hyperlink ref="A682" r:id="rId1374" display="http://siamchart.com/stock-chart/TWZ/" xr:uid="{00000000-0004-0000-0000-00005D050000}"/>
    <hyperlink ref="B682" r:id="rId1375" display="http://siamchart.com/stock-ichart/TWZ/" xr:uid="{00000000-0004-0000-0000-00005E050000}"/>
    <hyperlink ref="A683" r:id="rId1376" display="http://siamchart.com/stock-chart/TYCN/" xr:uid="{00000000-0004-0000-0000-00005F050000}"/>
    <hyperlink ref="B683" r:id="rId1377" display="http://siamchart.com/stock-ichart/TYCN/" xr:uid="{00000000-0004-0000-0000-000060050000}"/>
    <hyperlink ref="A684" r:id="rId1378" display="http://siamchart.com/stock-chart/U/" xr:uid="{00000000-0004-0000-0000-000061050000}"/>
    <hyperlink ref="B684" r:id="rId1379" display="http://siamchart.com/stock-ichart/U/" xr:uid="{00000000-0004-0000-0000-000062050000}"/>
    <hyperlink ref="A685" r:id="rId1380" display="http://siamchart.com/stock-chart/UAC/" xr:uid="{00000000-0004-0000-0000-000063050000}"/>
    <hyperlink ref="B685" r:id="rId1381" display="http://siamchart.com/stock-ichart/UAC/" xr:uid="{00000000-0004-0000-0000-000064050000}"/>
    <hyperlink ref="A686" r:id="rId1382" display="http://siamchart.com/stock-chart/UBIS/" xr:uid="{00000000-0004-0000-0000-000065050000}"/>
    <hyperlink ref="B686" r:id="rId1383" display="http://siamchart.com/stock-ichart/UBIS/" xr:uid="{00000000-0004-0000-0000-000066050000}"/>
    <hyperlink ref="A687" r:id="rId1384" display="http://siamchart.com/stock-chart/UEC/" xr:uid="{00000000-0004-0000-0000-000067050000}"/>
    <hyperlink ref="B687" r:id="rId1385" display="http://siamchart.com/stock-ichart/UEC/" xr:uid="{00000000-0004-0000-0000-000068050000}"/>
    <hyperlink ref="A688" r:id="rId1386" display="http://siamchart.com/stock-chart/UKEM/" xr:uid="{00000000-0004-0000-0000-000069050000}"/>
    <hyperlink ref="B688" r:id="rId1387" display="http://siamchart.com/stock-ichart/UKEM/" xr:uid="{00000000-0004-0000-0000-00006A050000}"/>
    <hyperlink ref="A689" r:id="rId1388" display="http://siamchart.com/stock-chart/UMI/" xr:uid="{00000000-0004-0000-0000-00006B050000}"/>
    <hyperlink ref="B689" r:id="rId1389" display="http://siamchart.com/stock-ichart/UMI/" xr:uid="{00000000-0004-0000-0000-00006C050000}"/>
    <hyperlink ref="A690" r:id="rId1390" display="http://siamchart.com/stock-chart/UMS/" xr:uid="{00000000-0004-0000-0000-00006D050000}"/>
    <hyperlink ref="B690" r:id="rId1391" display="http://siamchart.com/stock-ichart/UMS/" xr:uid="{00000000-0004-0000-0000-00006E050000}"/>
    <hyperlink ref="A691" r:id="rId1392" display="http://siamchart.com/stock-chart/UNIQ/" xr:uid="{00000000-0004-0000-0000-00006F050000}"/>
    <hyperlink ref="B691" r:id="rId1393" display="http://siamchart.com/stock-ichart/UNIQ/" xr:uid="{00000000-0004-0000-0000-000070050000}"/>
    <hyperlink ref="A692" r:id="rId1394" display="http://siamchart.com/stock-chart/UOBKH/" xr:uid="{00000000-0004-0000-0000-000071050000}"/>
    <hyperlink ref="B692" r:id="rId1395" display="http://siamchart.com/stock-ichart/UOBKH/" xr:uid="{00000000-0004-0000-0000-000072050000}"/>
    <hyperlink ref="A693" r:id="rId1396" display="http://siamchart.com/stock-chart/UP/" xr:uid="{00000000-0004-0000-0000-000073050000}"/>
    <hyperlink ref="B693" r:id="rId1397" display="http://siamchart.com/stock-ichart/UP/" xr:uid="{00000000-0004-0000-0000-000074050000}"/>
    <hyperlink ref="A694" r:id="rId1398" display="http://siamchart.com/stock-chart/UPA/" xr:uid="{00000000-0004-0000-0000-000075050000}"/>
    <hyperlink ref="B694" r:id="rId1399" display="http://siamchart.com/stock-ichart/UPA/" xr:uid="{00000000-0004-0000-0000-000076050000}"/>
    <hyperlink ref="A695" r:id="rId1400" display="http://siamchart.com/stock-chart/UPF/" xr:uid="{00000000-0004-0000-0000-000077050000}"/>
    <hyperlink ref="B695" r:id="rId1401" display="http://siamchart.com/stock-ichart/UPF/" xr:uid="{00000000-0004-0000-0000-000078050000}"/>
    <hyperlink ref="A696" r:id="rId1402" display="http://siamchart.com/stock-chart/UPOIC/" xr:uid="{00000000-0004-0000-0000-000079050000}"/>
    <hyperlink ref="B696" r:id="rId1403" display="http://siamchart.com/stock-ichart/UPOIC/" xr:uid="{00000000-0004-0000-0000-00007A050000}"/>
    <hyperlink ref="A697" r:id="rId1404" display="http://siamchart.com/stock-chart/UREKA/" xr:uid="{00000000-0004-0000-0000-00007B050000}"/>
    <hyperlink ref="B697" r:id="rId1405" display="http://siamchart.com/stock-ichart/UREKA/" xr:uid="{00000000-0004-0000-0000-00007C050000}"/>
    <hyperlink ref="A698" r:id="rId1406" display="http://siamchart.com/stock-chart/UT/" xr:uid="{00000000-0004-0000-0000-00007D050000}"/>
    <hyperlink ref="B698" r:id="rId1407" display="http://siamchart.com/stock-ichart/UT/" xr:uid="{00000000-0004-0000-0000-00007E050000}"/>
    <hyperlink ref="A699" r:id="rId1408" display="http://siamchart.com/stock-chart/UTP/" xr:uid="{00000000-0004-0000-0000-00007F050000}"/>
    <hyperlink ref="B699" r:id="rId1409" display="http://siamchart.com/stock-ichart/UTP/" xr:uid="{00000000-0004-0000-0000-000080050000}"/>
    <hyperlink ref="A700" r:id="rId1410" display="http://siamchart.com/stock-chart/UV/" xr:uid="{00000000-0004-0000-0000-000081050000}"/>
    <hyperlink ref="B700" r:id="rId1411" display="http://siamchart.com/stock-ichart/UV/" xr:uid="{00000000-0004-0000-0000-000082050000}"/>
    <hyperlink ref="A701" r:id="rId1412" display="http://siamchart.com/stock-chart/UVAN/" xr:uid="{00000000-0004-0000-0000-000083050000}"/>
    <hyperlink ref="B701" r:id="rId1413" display="http://siamchart.com/stock-ichart/UVAN/" xr:uid="{00000000-0004-0000-0000-000084050000}"/>
    <hyperlink ref="A702" r:id="rId1414" display="http://siamchart.com/stock-chart/UWC/" xr:uid="{00000000-0004-0000-0000-000085050000}"/>
    <hyperlink ref="B702" r:id="rId1415" display="http://siamchart.com/stock-ichart/UWC/" xr:uid="{00000000-0004-0000-0000-000086050000}"/>
    <hyperlink ref="A703" r:id="rId1416" display="http://siamchart.com/stock-chart/VARO/" xr:uid="{00000000-0004-0000-0000-000087050000}"/>
    <hyperlink ref="B703" r:id="rId1417" display="http://siamchart.com/stock-ichart/VARO/" xr:uid="{00000000-0004-0000-0000-000088050000}"/>
    <hyperlink ref="A704" r:id="rId1418" display="http://siamchart.com/stock-chart/VCOM/" xr:uid="{00000000-0004-0000-0000-000089050000}"/>
    <hyperlink ref="B704" r:id="rId1419" display="http://siamchart.com/stock-ichart/VCOM/" xr:uid="{00000000-0004-0000-0000-00008A050000}"/>
    <hyperlink ref="A705" r:id="rId1420" display="http://siamchart.com/stock-chart/VGI/" xr:uid="{00000000-0004-0000-0000-00008B050000}"/>
    <hyperlink ref="B705" r:id="rId1421" display="http://siamchart.com/stock-ichart/VGI/" xr:uid="{00000000-0004-0000-0000-00008C050000}"/>
    <hyperlink ref="A706" r:id="rId1422" display="http://siamchart.com/stock-chart/VIBHA/" xr:uid="{00000000-0004-0000-0000-00008D050000}"/>
    <hyperlink ref="B706" r:id="rId1423" display="http://siamchart.com/stock-ichart/VIBHA/" xr:uid="{00000000-0004-0000-0000-00008E050000}"/>
    <hyperlink ref="A707" r:id="rId1424" display="http://siamchart.com/stock-chart/VIH/" xr:uid="{00000000-0004-0000-0000-00008F050000}"/>
    <hyperlink ref="B707" r:id="rId1425" display="http://siamchart.com/stock-ichart/VIH/" xr:uid="{00000000-0004-0000-0000-000090050000}"/>
    <hyperlink ref="A708" r:id="rId1426" display="http://siamchart.com/stock-chart/VL/" xr:uid="{00000000-0004-0000-0000-000091050000}"/>
    <hyperlink ref="B708" r:id="rId1427" display="http://siamchart.com/stock-ichart/VL/" xr:uid="{00000000-0004-0000-0000-000092050000}"/>
    <hyperlink ref="A709" r:id="rId1428" display="http://siamchart.com/stock-chart/VNG/" xr:uid="{00000000-0004-0000-0000-000093050000}"/>
    <hyperlink ref="B709" r:id="rId1429" display="http://siamchart.com/stock-ichart/VNG/" xr:uid="{00000000-0004-0000-0000-000094050000}"/>
    <hyperlink ref="A710" r:id="rId1430" display="http://siamchart.com/stock-chart/VNT/" xr:uid="{00000000-0004-0000-0000-000095050000}"/>
    <hyperlink ref="B710" r:id="rId1431" display="http://siamchart.com/stock-ichart/VNT/" xr:uid="{00000000-0004-0000-0000-000096050000}"/>
    <hyperlink ref="A711" r:id="rId1432" display="http://siamchart.com/stock-chart/VPO/" xr:uid="{00000000-0004-0000-0000-000097050000}"/>
    <hyperlink ref="B711" r:id="rId1433" display="http://siamchart.com/stock-ichart/VPO/" xr:uid="{00000000-0004-0000-0000-000098050000}"/>
    <hyperlink ref="A712" r:id="rId1434" display="http://siamchart.com/stock-chart/VRANDA/" xr:uid="{00000000-0004-0000-0000-000099050000}"/>
    <hyperlink ref="B712" r:id="rId1435" display="http://siamchart.com/stock-ichart/VRANDA/" xr:uid="{00000000-0004-0000-0000-00009A050000}"/>
    <hyperlink ref="A713" r:id="rId1436" display="http://siamchart.com/stock-chart/W/" xr:uid="{00000000-0004-0000-0000-00009B050000}"/>
    <hyperlink ref="B713" r:id="rId1437" display="http://siamchart.com/stock-ichart/W/" xr:uid="{00000000-0004-0000-0000-00009C050000}"/>
    <hyperlink ref="A714" r:id="rId1438" display="http://siamchart.com/stock-chart/WACOAL/" xr:uid="{00000000-0004-0000-0000-00009D050000}"/>
    <hyperlink ref="B714" r:id="rId1439" display="http://siamchart.com/stock-ichart/WACOAL/" xr:uid="{00000000-0004-0000-0000-00009E050000}"/>
    <hyperlink ref="A715" r:id="rId1440" display="http://siamchart.com/stock-chart/WAVE/" xr:uid="{00000000-0004-0000-0000-00009F050000}"/>
    <hyperlink ref="B715" r:id="rId1441" display="http://siamchart.com/stock-ichart/WAVE/" xr:uid="{00000000-0004-0000-0000-0000A0050000}"/>
    <hyperlink ref="A716" r:id="rId1442" display="http://siamchart.com/stock-chart/WG/" xr:uid="{00000000-0004-0000-0000-0000A1050000}"/>
    <hyperlink ref="B716" r:id="rId1443" display="http://siamchart.com/stock-ichart/WG/" xr:uid="{00000000-0004-0000-0000-0000A2050000}"/>
    <hyperlink ref="A717" r:id="rId1444" display="http://siamchart.com/stock-chart/WHA/" xr:uid="{00000000-0004-0000-0000-0000A3050000}"/>
    <hyperlink ref="B717" r:id="rId1445" display="http://siamchart.com/stock-ichart/WHA/" xr:uid="{00000000-0004-0000-0000-0000A4050000}"/>
    <hyperlink ref="A718" r:id="rId1446" display="http://siamchart.com/stock-chart/WHAUP/" xr:uid="{00000000-0004-0000-0000-0000A5050000}"/>
    <hyperlink ref="B718" r:id="rId1447" display="http://siamchart.com/stock-ichart/WHAUP/" xr:uid="{00000000-0004-0000-0000-0000A6050000}"/>
    <hyperlink ref="A719" r:id="rId1448" display="http://siamchart.com/stock-chart/WICE/" xr:uid="{00000000-0004-0000-0000-0000A7050000}"/>
    <hyperlink ref="B719" r:id="rId1449" display="http://siamchart.com/stock-ichart/WICE/" xr:uid="{00000000-0004-0000-0000-0000A8050000}"/>
    <hyperlink ref="A720" r:id="rId1450" display="http://siamchart.com/stock-chart/WIIK/" xr:uid="{00000000-0004-0000-0000-0000A9050000}"/>
    <hyperlink ref="B720" r:id="rId1451" display="http://siamchart.com/stock-ichart/WIIK/" xr:uid="{00000000-0004-0000-0000-0000AA050000}"/>
    <hyperlink ref="A721" r:id="rId1452" display="http://siamchart.com/stock-chart/WIN/" xr:uid="{00000000-0004-0000-0000-0000AB050000}"/>
    <hyperlink ref="B721" r:id="rId1453" display="http://siamchart.com/stock-ichart/WIN/" xr:uid="{00000000-0004-0000-0000-0000AC050000}"/>
    <hyperlink ref="A722" r:id="rId1454" display="http://siamchart.com/stock-chart/WINNER/" xr:uid="{00000000-0004-0000-0000-0000AD050000}"/>
    <hyperlink ref="B722" r:id="rId1455" display="http://siamchart.com/stock-ichart/WINNER/" xr:uid="{00000000-0004-0000-0000-0000AE050000}"/>
    <hyperlink ref="A723" r:id="rId1456" display="http://siamchart.com/stock-chart/WORK/" xr:uid="{00000000-0004-0000-0000-0000AF050000}"/>
    <hyperlink ref="B723" r:id="rId1457" display="http://siamchart.com/stock-ichart/WORK/" xr:uid="{00000000-0004-0000-0000-0000B0050000}"/>
    <hyperlink ref="A724" r:id="rId1458" display="http://siamchart.com/stock-chart/WP/" xr:uid="{00000000-0004-0000-0000-0000B1050000}"/>
    <hyperlink ref="B724" r:id="rId1459" display="http://siamchart.com/stock-ichart/WP/" xr:uid="{00000000-0004-0000-0000-0000B2050000}"/>
    <hyperlink ref="A725" r:id="rId1460" display="http://siamchart.com/stock-chart/WPH/" xr:uid="{00000000-0004-0000-0000-0000B3050000}"/>
    <hyperlink ref="B725" r:id="rId1461" display="http://siamchart.com/stock-ichart/WPH/" xr:uid="{00000000-0004-0000-0000-0000B4050000}"/>
    <hyperlink ref="A726" r:id="rId1462" display="http://siamchart.com/stock-chart/WR/" xr:uid="{00000000-0004-0000-0000-0000B5050000}"/>
    <hyperlink ref="B726" r:id="rId1463" display="http://siamchart.com/stock-ichart/WR/" xr:uid="{00000000-0004-0000-0000-0000B6050000}"/>
    <hyperlink ref="A727" r:id="rId1464" display="http://siamchart.com/stock-chart/XO/" xr:uid="{00000000-0004-0000-0000-0000B7050000}"/>
    <hyperlink ref="B727" r:id="rId1465" display="http://siamchart.com/stock-ichart/XO/" xr:uid="{00000000-0004-0000-0000-0000B8050000}"/>
    <hyperlink ref="A728" r:id="rId1466" display="http://siamchart.com/stock-chart/YCI/" xr:uid="{00000000-0004-0000-0000-0000B9050000}"/>
    <hyperlink ref="B728" r:id="rId1467" display="http://siamchart.com/stock-ichart/YCI/" xr:uid="{00000000-0004-0000-0000-0000BA050000}"/>
    <hyperlink ref="A729" r:id="rId1468" display="http://siamchart.com/stock-chart/YGG/" xr:uid="{00000000-0004-0000-0000-0000BB050000}"/>
    <hyperlink ref="B729" r:id="rId1469" display="http://siamchart.com/stock-ichart/YGG/" xr:uid="{00000000-0004-0000-0000-0000BC050000}"/>
    <hyperlink ref="A730" r:id="rId1470" display="http://siamchart.com/stock-chart/YUASA/" xr:uid="{00000000-0004-0000-0000-0000BD050000}"/>
    <hyperlink ref="B730" r:id="rId1471" display="http://siamchart.com/stock-ichart/YUASA/" xr:uid="{00000000-0004-0000-0000-0000BE050000}"/>
    <hyperlink ref="A731" r:id="rId1472" display="http://siamchart.com/stock-chart/ZEN/" xr:uid="{00000000-0004-0000-0000-0000BF050000}"/>
    <hyperlink ref="B731" r:id="rId1473" display="http://siamchart.com/stock-ichart/ZEN/" xr:uid="{00000000-0004-0000-0000-0000C0050000}"/>
    <hyperlink ref="A732" r:id="rId1474" display="http://siamchart.com/stock-chart/ZIGA/" xr:uid="{00000000-0004-0000-0000-0000C1050000}"/>
    <hyperlink ref="B732" r:id="rId1475" display="http://siamchart.com/stock-ichart/ZIGA/" xr:uid="{00000000-0004-0000-0000-0000C2050000}"/>
    <hyperlink ref="A733" r:id="rId1476" display="http://siamchart.com/stock-chart/ZMICO/" xr:uid="{00000000-0004-0000-0000-0000C3050000}"/>
    <hyperlink ref="B733" r:id="rId1477" display="http://siamchart.com/stock-ichart/ZMICO/" xr:uid="{00000000-0004-0000-0000-0000C4050000}"/>
  </hyperlinks>
  <pageMargins left="0.7" right="0.7" top="0.75" bottom="0.75" header="0" footer="0"/>
  <pageSetup orientation="landscape" r:id="rId1478"/>
  <drawing r:id="rId14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Below="0" summaryRight="0"/>
  </sheetPr>
  <dimension ref="A1:BS699"/>
  <sheetViews>
    <sheetView tabSelected="1" topLeftCell="B647" workbookViewId="0">
      <selection activeCell="N675" sqref="N675"/>
    </sheetView>
  </sheetViews>
  <sheetFormatPr defaultColWidth="12.625" defaultRowHeight="15" customHeight="1" x14ac:dyDescent="0.3"/>
  <cols>
    <col min="1" max="1" width="45.5" customWidth="1"/>
    <col min="2" max="2" width="13.75" bestFit="1" customWidth="1"/>
    <col min="3" max="12" width="14.75" bestFit="1" customWidth="1"/>
    <col min="13" max="13" width="13.75" bestFit="1" customWidth="1"/>
    <col min="14" max="14" width="14.75" bestFit="1" customWidth="1"/>
    <col min="15" max="15" width="9.125" customWidth="1"/>
    <col min="16" max="16" width="21.75" customWidth="1"/>
    <col min="17" max="17" width="11.25" customWidth="1"/>
    <col min="18" max="18" width="11.125" customWidth="1"/>
    <col min="19" max="19" width="9.125" customWidth="1"/>
    <col min="20" max="20" width="10.125" customWidth="1"/>
    <col min="21" max="21" width="9.125" customWidth="1"/>
    <col min="22" max="22" width="11.125" customWidth="1"/>
    <col min="23" max="24" width="10.125" customWidth="1"/>
    <col min="25" max="26" width="11.875" customWidth="1"/>
    <col min="27" max="28" width="11.125" customWidth="1"/>
    <col min="29" max="29" width="8.625" customWidth="1"/>
    <col min="30" max="30" width="11.25" customWidth="1"/>
    <col min="31" max="31" width="8.75" customWidth="1"/>
    <col min="32" max="32" width="10.375" customWidth="1"/>
    <col min="33" max="33" width="11.75" customWidth="1"/>
    <col min="34" max="34" width="11" customWidth="1"/>
    <col min="35" max="35" width="9.75" customWidth="1"/>
    <col min="36" max="36" width="11.25" customWidth="1"/>
    <col min="37" max="37" width="8.875" customWidth="1"/>
    <col min="38" max="38" width="9.5" customWidth="1"/>
    <col min="39" max="39" width="11.125" customWidth="1"/>
    <col min="40" max="40" width="12.125" customWidth="1"/>
    <col min="41" max="41" width="11.875" customWidth="1"/>
    <col min="42" max="42" width="12.125" customWidth="1"/>
    <col min="43" max="43" width="11.5" customWidth="1"/>
    <col min="44" max="44" width="11" customWidth="1"/>
    <col min="45" max="45" width="8.875" customWidth="1"/>
    <col min="46" max="46" width="11.75" customWidth="1"/>
    <col min="47" max="47" width="11" customWidth="1"/>
    <col min="48" max="48" width="10.625" customWidth="1"/>
    <col min="49" max="49" width="8.75" customWidth="1"/>
    <col min="50" max="50" width="11" customWidth="1"/>
    <col min="51" max="51" width="12.75" customWidth="1"/>
    <col min="52" max="52" width="10.875" customWidth="1"/>
    <col min="53" max="53" width="13.875" customWidth="1"/>
    <col min="54" max="68" width="4.75" customWidth="1"/>
    <col min="69" max="71" width="12.625" customWidth="1"/>
  </cols>
  <sheetData>
    <row r="1" spans="1:71" ht="16.5" customHeight="1" x14ac:dyDescent="0.3">
      <c r="A1" s="4" t="s">
        <v>731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ht="16.5" customHeight="1" x14ac:dyDescent="0.3">
      <c r="A2" s="111" t="s">
        <v>830</v>
      </c>
      <c r="B2" s="111" t="s">
        <v>1018</v>
      </c>
      <c r="C2" s="111" t="s">
        <v>1019</v>
      </c>
      <c r="D2" s="111" t="s">
        <v>1020</v>
      </c>
      <c r="E2" s="111" t="s">
        <v>1021</v>
      </c>
      <c r="F2" s="111" t="s">
        <v>1022</v>
      </c>
      <c r="G2" s="111" t="s">
        <v>1023</v>
      </c>
      <c r="H2" s="111" t="s">
        <v>1024</v>
      </c>
      <c r="I2" s="111" t="s">
        <v>1025</v>
      </c>
      <c r="J2" s="111" t="s">
        <v>1026</v>
      </c>
      <c r="K2" s="111" t="s">
        <v>1027</v>
      </c>
      <c r="L2" s="111" t="s">
        <v>1028</v>
      </c>
      <c r="M2" s="111" t="s">
        <v>1029</v>
      </c>
      <c r="N2" s="111" t="s">
        <v>1030</v>
      </c>
      <c r="O2" s="111" t="s">
        <v>1031</v>
      </c>
      <c r="P2" s="111" t="s">
        <v>1032</v>
      </c>
      <c r="Q2" s="111" t="s">
        <v>1033</v>
      </c>
      <c r="R2" s="111" t="s">
        <v>1034</v>
      </c>
      <c r="S2" s="111" t="s">
        <v>1035</v>
      </c>
      <c r="T2" s="111" t="s">
        <v>1036</v>
      </c>
      <c r="U2" s="111" t="s">
        <v>1037</v>
      </c>
      <c r="V2" s="111" t="s">
        <v>1038</v>
      </c>
      <c r="W2" s="111" t="s">
        <v>1039</v>
      </c>
      <c r="X2" s="111" t="s">
        <v>1040</v>
      </c>
      <c r="Y2" s="111" t="s">
        <v>733</v>
      </c>
      <c r="Z2" s="111" t="s">
        <v>734</v>
      </c>
      <c r="AA2" s="111" t="s">
        <v>735</v>
      </c>
      <c r="AB2" s="111" t="s">
        <v>736</v>
      </c>
      <c r="AC2" s="111" t="s">
        <v>737</v>
      </c>
      <c r="AD2" s="111" t="s">
        <v>738</v>
      </c>
      <c r="AE2" s="111" t="s">
        <v>739</v>
      </c>
      <c r="AF2" s="111" t="s">
        <v>740</v>
      </c>
      <c r="AG2" s="111" t="s">
        <v>741</v>
      </c>
      <c r="AH2" s="111" t="s">
        <v>742</v>
      </c>
      <c r="AI2" s="111" t="s">
        <v>743</v>
      </c>
      <c r="AJ2" s="111" t="s">
        <v>744</v>
      </c>
      <c r="AK2" s="111" t="s">
        <v>745</v>
      </c>
      <c r="AL2" s="111" t="s">
        <v>746</v>
      </c>
      <c r="AM2" s="111" t="s">
        <v>747</v>
      </c>
      <c r="AN2" s="111" t="s">
        <v>748</v>
      </c>
      <c r="AO2" s="111" t="s">
        <v>749</v>
      </c>
      <c r="AP2" s="111" t="s">
        <v>750</v>
      </c>
      <c r="AQ2" s="111" t="s">
        <v>751</v>
      </c>
      <c r="AR2" s="111" t="s">
        <v>752</v>
      </c>
      <c r="AS2" s="111" t="s">
        <v>753</v>
      </c>
      <c r="AT2" s="111" t="s">
        <v>754</v>
      </c>
      <c r="AU2" s="111" t="s">
        <v>755</v>
      </c>
      <c r="AV2" s="111" t="s">
        <v>756</v>
      </c>
      <c r="AW2" s="111" t="s">
        <v>757</v>
      </c>
      <c r="AX2" s="111" t="s">
        <v>758</v>
      </c>
      <c r="AY2" s="111" t="s">
        <v>759</v>
      </c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71" ht="16.5" customHeight="1" x14ac:dyDescent="0.3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1:71" ht="16.5" customHeight="1" x14ac:dyDescent="0.3">
      <c r="A4" s="111" t="s">
        <v>760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1:71" ht="16.5" customHeight="1" x14ac:dyDescent="0.3">
      <c r="A5" s="111" t="s">
        <v>762</v>
      </c>
      <c r="B5" s="111">
        <v>14717523</v>
      </c>
      <c r="C5" s="111">
        <v>12528245</v>
      </c>
      <c r="D5" s="111">
        <v>13209024</v>
      </c>
      <c r="E5" s="111">
        <v>16300922</v>
      </c>
      <c r="F5" s="111">
        <v>28759937</v>
      </c>
      <c r="G5" s="111">
        <v>26272012</v>
      </c>
      <c r="H5" s="111">
        <v>21798285</v>
      </c>
      <c r="I5" s="111">
        <v>24261229</v>
      </c>
      <c r="J5" s="111">
        <v>34701841</v>
      </c>
      <c r="K5" s="111">
        <v>18842130</v>
      </c>
      <c r="L5" s="111">
        <v>19053706</v>
      </c>
      <c r="M5" s="111">
        <v>10451398</v>
      </c>
      <c r="N5" s="111">
        <v>27693712</v>
      </c>
      <c r="O5" s="111">
        <v>25691482</v>
      </c>
      <c r="P5" s="111">
        <v>20010469</v>
      </c>
      <c r="Q5" s="111">
        <v>18360810.16</v>
      </c>
      <c r="R5" s="111">
        <v>32055272</v>
      </c>
      <c r="S5" s="111">
        <v>25683242</v>
      </c>
      <c r="T5" s="111">
        <v>19283418</v>
      </c>
      <c r="U5" s="111">
        <v>19833022.300000001</v>
      </c>
      <c r="V5" s="111">
        <v>33325691</v>
      </c>
      <c r="W5" s="111">
        <v>21687011</v>
      </c>
      <c r="X5" s="111">
        <v>10648240</v>
      </c>
      <c r="Y5" s="111">
        <v>11473120.876</v>
      </c>
      <c r="Z5" s="111">
        <v>13203365</v>
      </c>
      <c r="AA5" s="111">
        <v>23544155</v>
      </c>
      <c r="AB5" s="111">
        <v>12408091</v>
      </c>
      <c r="AC5" s="111">
        <v>14258066.402000001</v>
      </c>
      <c r="AD5" s="111">
        <v>23417784</v>
      </c>
      <c r="AE5" s="111">
        <v>9170336</v>
      </c>
      <c r="AF5" s="111">
        <v>7736817</v>
      </c>
      <c r="AG5" s="111">
        <v>9864912.7029999997</v>
      </c>
      <c r="AH5" s="111">
        <v>11819032</v>
      </c>
      <c r="AI5" s="111">
        <v>11429264</v>
      </c>
      <c r="AJ5" s="111">
        <v>10868464</v>
      </c>
      <c r="AK5" s="111">
        <v>11226140.704</v>
      </c>
      <c r="AL5" s="111">
        <v>10081642</v>
      </c>
      <c r="AM5" s="111">
        <v>9525649</v>
      </c>
      <c r="AN5" s="111">
        <v>9450239</v>
      </c>
      <c r="AO5" s="111">
        <v>10650407.392999999</v>
      </c>
      <c r="AP5" s="111">
        <v>8498885</v>
      </c>
      <c r="AQ5" s="111">
        <v>7555168</v>
      </c>
      <c r="AR5" s="111">
        <v>8246731</v>
      </c>
      <c r="AS5" s="111">
        <v>9066888.3599999994</v>
      </c>
      <c r="AT5" s="111">
        <v>20498415</v>
      </c>
      <c r="AU5" s="111">
        <v>11197882</v>
      </c>
      <c r="AV5" s="111">
        <v>11280821</v>
      </c>
      <c r="AW5" s="111">
        <v>19636627.465999998</v>
      </c>
      <c r="AX5" s="111">
        <v>30556527</v>
      </c>
      <c r="AY5" s="111">
        <v>25826491</v>
      </c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1:71" ht="16.5" customHeight="1" x14ac:dyDescent="0.3">
      <c r="A6" s="111" t="s">
        <v>763</v>
      </c>
      <c r="B6" s="111">
        <v>1733345</v>
      </c>
      <c r="C6" s="111">
        <v>1146015</v>
      </c>
      <c r="D6" s="111">
        <v>124472</v>
      </c>
      <c r="E6" s="111">
        <v>226358</v>
      </c>
      <c r="F6" s="111">
        <v>20211</v>
      </c>
      <c r="G6" s="111">
        <v>34309</v>
      </c>
      <c r="H6" s="111">
        <v>83959</v>
      </c>
      <c r="I6" s="111">
        <v>43975</v>
      </c>
      <c r="J6" s="111">
        <v>1953524</v>
      </c>
      <c r="K6" s="111">
        <v>4974285</v>
      </c>
      <c r="L6" s="111">
        <v>5106116</v>
      </c>
      <c r="M6" s="111">
        <v>4219392</v>
      </c>
      <c r="N6" s="111">
        <v>117624</v>
      </c>
      <c r="O6" s="111">
        <v>618481</v>
      </c>
      <c r="P6" s="111">
        <v>622348</v>
      </c>
      <c r="Q6" s="111">
        <v>726544.42</v>
      </c>
      <c r="R6" s="111">
        <v>932713</v>
      </c>
      <c r="S6" s="111">
        <v>7342161</v>
      </c>
      <c r="T6" s="111">
        <v>3220081</v>
      </c>
      <c r="U6" s="111">
        <v>1340247.8899999999</v>
      </c>
      <c r="V6" s="111">
        <v>1281255</v>
      </c>
      <c r="W6" s="111">
        <v>1459168</v>
      </c>
      <c r="X6" s="111">
        <v>1560848</v>
      </c>
      <c r="Y6" s="111">
        <v>1576941.5919999999</v>
      </c>
      <c r="Z6" s="111">
        <v>1505519</v>
      </c>
      <c r="AA6" s="111">
        <v>1515365</v>
      </c>
      <c r="AB6" s="111">
        <v>1475598</v>
      </c>
      <c r="AC6" s="111">
        <v>1542448.983</v>
      </c>
      <c r="AD6" s="111">
        <v>1563309</v>
      </c>
      <c r="AE6" s="111">
        <v>1597859</v>
      </c>
      <c r="AF6" s="111">
        <v>410078</v>
      </c>
      <c r="AG6" s="111">
        <v>304674.03999999998</v>
      </c>
      <c r="AH6" s="111">
        <v>60306</v>
      </c>
      <c r="AI6" s="111">
        <v>34874</v>
      </c>
      <c r="AJ6" s="111">
        <v>0</v>
      </c>
      <c r="AK6" s="111">
        <v>0</v>
      </c>
      <c r="AL6" s="111">
        <v>0</v>
      </c>
      <c r="AM6" s="111">
        <v>0</v>
      </c>
      <c r="AN6" s="111">
        <v>0</v>
      </c>
      <c r="AO6" s="111">
        <v>0</v>
      </c>
      <c r="AP6" s="111">
        <v>0</v>
      </c>
      <c r="AQ6" s="111">
        <v>0</v>
      </c>
      <c r="AR6" s="111">
        <v>0</v>
      </c>
      <c r="AS6" s="111">
        <v>0</v>
      </c>
      <c r="AT6" s="111">
        <v>0</v>
      </c>
      <c r="AU6" s="111">
        <v>0</v>
      </c>
      <c r="AV6" s="111">
        <v>0</v>
      </c>
      <c r="AW6" s="111">
        <v>0</v>
      </c>
      <c r="AX6" s="111">
        <v>0</v>
      </c>
      <c r="AY6" s="111">
        <v>0</v>
      </c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</row>
    <row r="7" spans="1:71" ht="16.5" customHeight="1" x14ac:dyDescent="0.3">
      <c r="A7" s="111" t="s">
        <v>1041</v>
      </c>
      <c r="B7" s="111">
        <v>0</v>
      </c>
      <c r="C7" s="111">
        <v>0</v>
      </c>
      <c r="D7" s="111">
        <v>0</v>
      </c>
      <c r="E7" s="111">
        <v>0</v>
      </c>
      <c r="F7" s="111">
        <v>0</v>
      </c>
      <c r="G7" s="111">
        <v>1095895</v>
      </c>
      <c r="H7" s="111">
        <v>1063362</v>
      </c>
      <c r="I7" s="111">
        <v>905921</v>
      </c>
      <c r="J7" s="111">
        <v>983001</v>
      </c>
      <c r="K7" s="111">
        <v>885377</v>
      </c>
      <c r="L7" s="111">
        <v>1725294</v>
      </c>
      <c r="M7" s="111">
        <v>2166365</v>
      </c>
      <c r="N7" s="111">
        <v>0</v>
      </c>
      <c r="O7" s="111">
        <v>2233930</v>
      </c>
      <c r="P7" s="111">
        <v>2302534</v>
      </c>
      <c r="Q7" s="111">
        <v>3526166.02</v>
      </c>
      <c r="R7" s="111">
        <v>2649780</v>
      </c>
      <c r="S7" s="111">
        <v>2512614</v>
      </c>
      <c r="T7" s="111">
        <v>3059475</v>
      </c>
      <c r="U7" s="111">
        <v>3697851.3990000002</v>
      </c>
      <c r="V7" s="111">
        <v>3411630</v>
      </c>
      <c r="W7" s="111">
        <v>3771358</v>
      </c>
      <c r="X7" s="111">
        <v>3639253</v>
      </c>
      <c r="Y7" s="111">
        <v>3781141.1269999999</v>
      </c>
      <c r="Z7" s="111">
        <v>3703412</v>
      </c>
      <c r="AA7" s="111">
        <v>3783932</v>
      </c>
      <c r="AB7" s="111">
        <v>3678892</v>
      </c>
      <c r="AC7" s="111">
        <v>3709327.9049999998</v>
      </c>
      <c r="AD7" s="111">
        <v>3512878</v>
      </c>
      <c r="AE7" s="111">
        <v>3871735</v>
      </c>
      <c r="AF7" s="111">
        <v>3872797</v>
      </c>
      <c r="AG7" s="111">
        <v>4447280.0619999999</v>
      </c>
      <c r="AH7" s="111">
        <v>4052047</v>
      </c>
      <c r="AI7" s="111">
        <v>3507684</v>
      </c>
      <c r="AJ7" s="111">
        <v>2687519</v>
      </c>
      <c r="AK7" s="111">
        <v>2963182.98</v>
      </c>
      <c r="AL7" s="111">
        <v>2768061</v>
      </c>
      <c r="AM7" s="111">
        <v>2725609</v>
      </c>
      <c r="AN7" s="111">
        <v>2495094</v>
      </c>
      <c r="AO7" s="111">
        <v>2642633.5290000001</v>
      </c>
      <c r="AP7" s="111">
        <v>2406864</v>
      </c>
      <c r="AQ7" s="111">
        <v>2353049</v>
      </c>
      <c r="AR7" s="111">
        <v>2128343</v>
      </c>
      <c r="AS7" s="111">
        <v>2220542.19</v>
      </c>
      <c r="AT7" s="111">
        <v>1997327</v>
      </c>
      <c r="AU7" s="111">
        <v>1983214</v>
      </c>
      <c r="AV7" s="111">
        <v>1937761</v>
      </c>
      <c r="AW7" s="111">
        <v>1989089.05</v>
      </c>
      <c r="AX7" s="111">
        <v>1845228</v>
      </c>
      <c r="AY7" s="111">
        <v>1731707</v>
      </c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</row>
    <row r="8" spans="1:71" ht="16.5" customHeight="1" x14ac:dyDescent="0.3">
      <c r="A8" s="111" t="s">
        <v>764</v>
      </c>
      <c r="B8" s="111">
        <v>5177444</v>
      </c>
      <c r="C8" s="111">
        <v>5417293</v>
      </c>
      <c r="D8" s="111">
        <v>5306057</v>
      </c>
      <c r="E8" s="111">
        <v>5790416</v>
      </c>
      <c r="F8" s="111">
        <v>5093563</v>
      </c>
      <c r="G8" s="111">
        <v>5479332</v>
      </c>
      <c r="H8" s="111">
        <v>4825466</v>
      </c>
      <c r="I8" s="111">
        <v>5772882</v>
      </c>
      <c r="J8" s="111">
        <v>5604121</v>
      </c>
      <c r="K8" s="111">
        <v>5188833</v>
      </c>
      <c r="L8" s="111">
        <v>5012885</v>
      </c>
      <c r="M8" s="111">
        <v>5609515</v>
      </c>
      <c r="N8" s="111">
        <v>6251888</v>
      </c>
      <c r="O8" s="111">
        <v>6413920</v>
      </c>
      <c r="P8" s="111">
        <v>6740712</v>
      </c>
      <c r="Q8" s="111">
        <v>7037320.1100000003</v>
      </c>
      <c r="R8" s="111">
        <v>7101726</v>
      </c>
      <c r="S8" s="111">
        <v>9930957</v>
      </c>
      <c r="T8" s="111">
        <v>10186426</v>
      </c>
      <c r="U8" s="111">
        <v>8065058.909</v>
      </c>
      <c r="V8" s="111">
        <v>11779171</v>
      </c>
      <c r="W8" s="111">
        <v>8432374</v>
      </c>
      <c r="X8" s="111">
        <v>13191004</v>
      </c>
      <c r="Y8" s="111">
        <v>15115609.6</v>
      </c>
      <c r="Z8" s="111">
        <v>14796648</v>
      </c>
      <c r="AA8" s="111">
        <v>14753913</v>
      </c>
      <c r="AB8" s="111">
        <v>15378163</v>
      </c>
      <c r="AC8" s="111">
        <v>16316038.907</v>
      </c>
      <c r="AD8" s="111">
        <v>15190761</v>
      </c>
      <c r="AE8" s="111">
        <v>15899657</v>
      </c>
      <c r="AF8" s="111">
        <v>15730925</v>
      </c>
      <c r="AG8" s="111">
        <v>16388529.471000001</v>
      </c>
      <c r="AH8" s="111">
        <v>16068769</v>
      </c>
      <c r="AI8" s="111">
        <v>15132585</v>
      </c>
      <c r="AJ8" s="111">
        <v>14246107</v>
      </c>
      <c r="AK8" s="111">
        <v>14116309.539999999</v>
      </c>
      <c r="AL8" s="111">
        <v>14156099</v>
      </c>
      <c r="AM8" s="111">
        <v>14875867</v>
      </c>
      <c r="AN8" s="111">
        <v>15467001</v>
      </c>
      <c r="AO8" s="111">
        <v>17071011.925999999</v>
      </c>
      <c r="AP8" s="111">
        <v>18197743</v>
      </c>
      <c r="AQ8" s="111">
        <v>18714565</v>
      </c>
      <c r="AR8" s="111">
        <v>18720755</v>
      </c>
      <c r="AS8" s="111">
        <v>19241653.609999999</v>
      </c>
      <c r="AT8" s="111">
        <v>19635907</v>
      </c>
      <c r="AU8" s="111">
        <v>19835801</v>
      </c>
      <c r="AV8" s="111">
        <v>21284694</v>
      </c>
      <c r="AW8" s="111">
        <v>20166634.739</v>
      </c>
      <c r="AX8" s="111">
        <v>17624684</v>
      </c>
      <c r="AY8" s="111">
        <v>18871462</v>
      </c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</row>
    <row r="9" spans="1:71" ht="16.5" customHeight="1" x14ac:dyDescent="0.3">
      <c r="A9" s="111" t="s">
        <v>765</v>
      </c>
      <c r="B9" s="111">
        <v>5177444</v>
      </c>
      <c r="C9" s="111">
        <v>5417293</v>
      </c>
      <c r="D9" s="111">
        <v>5306057</v>
      </c>
      <c r="E9" s="111">
        <v>5790416</v>
      </c>
      <c r="F9" s="111">
        <v>5093563</v>
      </c>
      <c r="G9" s="111">
        <v>5479332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11">
        <v>0</v>
      </c>
      <c r="V9" s="111">
        <v>0</v>
      </c>
      <c r="W9" s="111">
        <v>0</v>
      </c>
      <c r="X9" s="111">
        <v>0</v>
      </c>
      <c r="Y9" s="111">
        <v>0</v>
      </c>
      <c r="Z9" s="111">
        <v>0</v>
      </c>
      <c r="AA9" s="111">
        <v>0</v>
      </c>
      <c r="AB9" s="111">
        <v>0</v>
      </c>
      <c r="AC9" s="111">
        <v>0</v>
      </c>
      <c r="AD9" s="111">
        <v>0</v>
      </c>
      <c r="AE9" s="111">
        <v>0</v>
      </c>
      <c r="AF9" s="111">
        <v>0</v>
      </c>
      <c r="AG9" s="111">
        <v>0</v>
      </c>
      <c r="AH9" s="111">
        <v>0</v>
      </c>
      <c r="AI9" s="111">
        <v>0</v>
      </c>
      <c r="AJ9" s="111">
        <v>0</v>
      </c>
      <c r="AK9" s="111">
        <v>0</v>
      </c>
      <c r="AL9" s="111">
        <v>0</v>
      </c>
      <c r="AM9" s="111">
        <v>0</v>
      </c>
      <c r="AN9" s="111">
        <v>0</v>
      </c>
      <c r="AO9" s="111">
        <v>0</v>
      </c>
      <c r="AP9" s="111">
        <v>0</v>
      </c>
      <c r="AQ9" s="111">
        <v>0</v>
      </c>
      <c r="AR9" s="111">
        <v>0</v>
      </c>
      <c r="AS9" s="111">
        <v>0</v>
      </c>
      <c r="AT9" s="111">
        <v>0</v>
      </c>
      <c r="AU9" s="111">
        <v>0</v>
      </c>
      <c r="AV9" s="111">
        <v>0</v>
      </c>
      <c r="AW9" s="111">
        <v>0</v>
      </c>
      <c r="AX9" s="111">
        <v>17624684</v>
      </c>
      <c r="AY9" s="111">
        <v>18871462</v>
      </c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</row>
    <row r="10" spans="1:71" ht="16.5" customHeight="1" x14ac:dyDescent="0.3">
      <c r="A10" s="111" t="s">
        <v>766</v>
      </c>
      <c r="B10" s="111">
        <v>666</v>
      </c>
      <c r="C10" s="111">
        <v>754</v>
      </c>
      <c r="D10" s="111">
        <v>1301</v>
      </c>
      <c r="E10" s="111">
        <v>437</v>
      </c>
      <c r="F10" s="111">
        <v>423</v>
      </c>
      <c r="G10" s="111">
        <v>354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111">
        <v>0</v>
      </c>
      <c r="R10" s="111">
        <v>0</v>
      </c>
      <c r="S10" s="111">
        <v>0</v>
      </c>
      <c r="T10" s="111">
        <v>0</v>
      </c>
      <c r="U10" s="111">
        <v>0</v>
      </c>
      <c r="V10" s="111">
        <v>0</v>
      </c>
      <c r="W10" s="111">
        <v>0</v>
      </c>
      <c r="X10" s="111">
        <v>0</v>
      </c>
      <c r="Y10" s="111">
        <v>0</v>
      </c>
      <c r="Z10" s="111">
        <v>0</v>
      </c>
      <c r="AA10" s="111">
        <v>0</v>
      </c>
      <c r="AB10" s="111">
        <v>100000</v>
      </c>
      <c r="AC10" s="111">
        <v>95000</v>
      </c>
      <c r="AD10" s="111">
        <v>84500</v>
      </c>
      <c r="AE10" s="111">
        <v>35000</v>
      </c>
      <c r="AF10" s="111">
        <v>0</v>
      </c>
      <c r="AG10" s="111">
        <v>0</v>
      </c>
      <c r="AH10" s="111">
        <v>0</v>
      </c>
      <c r="AI10" s="111">
        <v>0</v>
      </c>
      <c r="AJ10" s="111">
        <v>0</v>
      </c>
      <c r="AK10" s="111">
        <v>0</v>
      </c>
      <c r="AL10" s="111">
        <v>0</v>
      </c>
      <c r="AM10" s="111">
        <v>0</v>
      </c>
      <c r="AN10" s="111">
        <v>0</v>
      </c>
      <c r="AO10" s="111">
        <v>0</v>
      </c>
      <c r="AP10" s="111">
        <v>0</v>
      </c>
      <c r="AQ10" s="111">
        <v>0</v>
      </c>
      <c r="AR10" s="111">
        <v>0</v>
      </c>
      <c r="AS10" s="111">
        <v>0</v>
      </c>
      <c r="AT10" s="111">
        <v>0</v>
      </c>
      <c r="AU10" s="111">
        <v>0</v>
      </c>
      <c r="AV10" s="111">
        <v>0</v>
      </c>
      <c r="AW10" s="111">
        <v>0</v>
      </c>
      <c r="AX10" s="111">
        <v>0</v>
      </c>
      <c r="AY10" s="111">
        <v>0</v>
      </c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</row>
    <row r="11" spans="1:71" ht="16.5" customHeight="1" x14ac:dyDescent="0.3">
      <c r="A11" s="111" t="s">
        <v>767</v>
      </c>
      <c r="B11" s="111">
        <v>666</v>
      </c>
      <c r="C11" s="111">
        <v>754</v>
      </c>
      <c r="D11" s="111">
        <v>1301</v>
      </c>
      <c r="E11" s="111">
        <v>437</v>
      </c>
      <c r="F11" s="111">
        <v>423</v>
      </c>
      <c r="G11" s="111">
        <v>354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1">
        <v>0</v>
      </c>
      <c r="V11" s="111">
        <v>0</v>
      </c>
      <c r="W11" s="111">
        <v>0</v>
      </c>
      <c r="X11" s="111">
        <v>0</v>
      </c>
      <c r="Y11" s="111">
        <v>0</v>
      </c>
      <c r="Z11" s="111">
        <v>0</v>
      </c>
      <c r="AA11" s="111">
        <v>0</v>
      </c>
      <c r="AB11" s="111">
        <v>100000</v>
      </c>
      <c r="AC11" s="111">
        <v>95000</v>
      </c>
      <c r="AD11" s="111">
        <v>84500</v>
      </c>
      <c r="AE11" s="111">
        <v>35000</v>
      </c>
      <c r="AF11" s="111">
        <v>0</v>
      </c>
      <c r="AG11" s="111">
        <v>0</v>
      </c>
      <c r="AH11" s="111">
        <v>0</v>
      </c>
      <c r="AI11" s="111">
        <v>0</v>
      </c>
      <c r="AJ11" s="111">
        <v>0</v>
      </c>
      <c r="AK11" s="111">
        <v>0</v>
      </c>
      <c r="AL11" s="111">
        <v>0</v>
      </c>
      <c r="AM11" s="111">
        <v>0</v>
      </c>
      <c r="AN11" s="111">
        <v>0</v>
      </c>
      <c r="AO11" s="111">
        <v>0</v>
      </c>
      <c r="AP11" s="111">
        <v>0</v>
      </c>
      <c r="AQ11" s="111">
        <v>0</v>
      </c>
      <c r="AR11" s="111">
        <v>0</v>
      </c>
      <c r="AS11" s="111">
        <v>0</v>
      </c>
      <c r="AT11" s="111">
        <v>0</v>
      </c>
      <c r="AU11" s="111">
        <v>0</v>
      </c>
      <c r="AV11" s="111">
        <v>0</v>
      </c>
      <c r="AW11" s="111">
        <v>0</v>
      </c>
      <c r="AX11" s="111">
        <v>0</v>
      </c>
      <c r="AY11" s="111">
        <v>0</v>
      </c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</row>
    <row r="12" spans="1:71" ht="16.5" customHeight="1" x14ac:dyDescent="0.3">
      <c r="A12" s="111" t="s">
        <v>768</v>
      </c>
      <c r="B12" s="111">
        <v>2051413</v>
      </c>
      <c r="C12" s="111">
        <v>1922763</v>
      </c>
      <c r="D12" s="111">
        <v>2206366</v>
      </c>
      <c r="E12" s="111">
        <v>1592505</v>
      </c>
      <c r="F12" s="111">
        <v>1265746</v>
      </c>
      <c r="G12" s="111">
        <v>906641</v>
      </c>
      <c r="H12" s="111">
        <v>740122</v>
      </c>
      <c r="I12" s="111">
        <v>629388</v>
      </c>
      <c r="J12" s="111">
        <v>759161</v>
      </c>
      <c r="K12" s="111">
        <v>1011094</v>
      </c>
      <c r="L12" s="111">
        <v>720286</v>
      </c>
      <c r="M12" s="111">
        <v>932209</v>
      </c>
      <c r="N12" s="111">
        <v>1263813</v>
      </c>
      <c r="O12" s="111">
        <v>1162347</v>
      </c>
      <c r="P12" s="111">
        <v>668795</v>
      </c>
      <c r="Q12" s="111">
        <v>1087089.8500000001</v>
      </c>
      <c r="R12" s="111">
        <v>1484317</v>
      </c>
      <c r="S12" s="111">
        <v>1151611</v>
      </c>
      <c r="T12" s="111">
        <v>781637</v>
      </c>
      <c r="U12" s="111">
        <v>1426532.182</v>
      </c>
      <c r="V12" s="111">
        <v>1644073</v>
      </c>
      <c r="W12" s="111">
        <v>1568464</v>
      </c>
      <c r="X12" s="111">
        <v>1571348</v>
      </c>
      <c r="Y12" s="111">
        <v>2864932.2089999998</v>
      </c>
      <c r="Z12" s="111">
        <v>2343076</v>
      </c>
      <c r="AA12" s="111">
        <v>2682563</v>
      </c>
      <c r="AB12" s="111">
        <v>1808426</v>
      </c>
      <c r="AC12" s="111">
        <v>2519497.2289999998</v>
      </c>
      <c r="AD12" s="111">
        <v>3672746</v>
      </c>
      <c r="AE12" s="111">
        <v>4703751</v>
      </c>
      <c r="AF12" s="111">
        <v>3399470</v>
      </c>
      <c r="AG12" s="111">
        <v>5059252.3550000004</v>
      </c>
      <c r="AH12" s="111">
        <v>6200861</v>
      </c>
      <c r="AI12" s="111">
        <v>7175044</v>
      </c>
      <c r="AJ12" s="111">
        <v>4330901</v>
      </c>
      <c r="AK12" s="111">
        <v>3085251.6349999998</v>
      </c>
      <c r="AL12" s="111">
        <v>4442010</v>
      </c>
      <c r="AM12" s="111">
        <v>4346762</v>
      </c>
      <c r="AN12" s="111">
        <v>2519035</v>
      </c>
      <c r="AO12" s="111">
        <v>3950534.9720000001</v>
      </c>
      <c r="AP12" s="111">
        <v>4669631</v>
      </c>
      <c r="AQ12" s="111">
        <v>4423856</v>
      </c>
      <c r="AR12" s="111">
        <v>3572779</v>
      </c>
      <c r="AS12" s="111">
        <v>3822985.49</v>
      </c>
      <c r="AT12" s="111">
        <v>3614558</v>
      </c>
      <c r="AU12" s="111">
        <v>4203825</v>
      </c>
      <c r="AV12" s="111">
        <v>2885118</v>
      </c>
      <c r="AW12" s="111">
        <v>4828455.6830000002</v>
      </c>
      <c r="AX12" s="111">
        <v>2738839</v>
      </c>
      <c r="AY12" s="111">
        <v>3190459</v>
      </c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</row>
    <row r="13" spans="1:71" ht="16.5" customHeight="1" x14ac:dyDescent="0.3">
      <c r="A13" s="111" t="s">
        <v>1042</v>
      </c>
      <c r="B13" s="111">
        <v>0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1744297</v>
      </c>
      <c r="O13" s="111">
        <v>2250593</v>
      </c>
      <c r="P13" s="111">
        <v>3026103</v>
      </c>
      <c r="Q13" s="111">
        <v>0</v>
      </c>
      <c r="R13" s="111">
        <v>0</v>
      </c>
      <c r="S13" s="111">
        <v>0</v>
      </c>
      <c r="T13" s="111">
        <v>0</v>
      </c>
      <c r="U13" s="111">
        <v>0</v>
      </c>
      <c r="V13" s="111">
        <v>0</v>
      </c>
      <c r="W13" s="111">
        <v>0</v>
      </c>
      <c r="X13" s="111">
        <v>0</v>
      </c>
      <c r="Y13" s="111">
        <v>0</v>
      </c>
      <c r="Z13" s="111">
        <v>0</v>
      </c>
      <c r="AA13" s="111">
        <v>0</v>
      </c>
      <c r="AB13" s="111">
        <v>0</v>
      </c>
      <c r="AC13" s="111">
        <v>0</v>
      </c>
      <c r="AD13" s="111">
        <v>0</v>
      </c>
      <c r="AE13" s="111">
        <v>0</v>
      </c>
      <c r="AF13" s="111">
        <v>0</v>
      </c>
      <c r="AG13" s="111">
        <v>0</v>
      </c>
      <c r="AH13" s="111">
        <v>0</v>
      </c>
      <c r="AI13" s="111">
        <v>0</v>
      </c>
      <c r="AJ13" s="111">
        <v>0</v>
      </c>
      <c r="AK13" s="111">
        <v>0</v>
      </c>
      <c r="AL13" s="111">
        <v>0</v>
      </c>
      <c r="AM13" s="111">
        <v>0</v>
      </c>
      <c r="AN13" s="111">
        <v>0</v>
      </c>
      <c r="AO13" s="111">
        <v>0</v>
      </c>
      <c r="AP13" s="111">
        <v>0</v>
      </c>
      <c r="AQ13" s="111">
        <v>0</v>
      </c>
      <c r="AR13" s="111">
        <v>0</v>
      </c>
      <c r="AS13" s="111">
        <v>0</v>
      </c>
      <c r="AT13" s="111">
        <v>0</v>
      </c>
      <c r="AU13" s="111">
        <v>0</v>
      </c>
      <c r="AV13" s="111">
        <v>0</v>
      </c>
      <c r="AW13" s="111">
        <v>0</v>
      </c>
      <c r="AX13" s="111">
        <v>0</v>
      </c>
      <c r="AY13" s="111">
        <v>0</v>
      </c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</row>
    <row r="14" spans="1:71" ht="16.5" customHeight="1" x14ac:dyDescent="0.3">
      <c r="A14" s="111" t="s">
        <v>769</v>
      </c>
      <c r="B14" s="111">
        <v>0</v>
      </c>
      <c r="C14" s="111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</v>
      </c>
      <c r="AD14" s="111">
        <v>0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82917.263999999996</v>
      </c>
      <c r="AP14" s="111">
        <v>0</v>
      </c>
      <c r="AQ14" s="111">
        <v>67111</v>
      </c>
      <c r="AR14" s="111">
        <v>0</v>
      </c>
      <c r="AS14" s="111">
        <v>5772.18</v>
      </c>
      <c r="AT14" s="111">
        <v>0</v>
      </c>
      <c r="AU14" s="111">
        <v>0</v>
      </c>
      <c r="AV14" s="111">
        <v>0</v>
      </c>
      <c r="AW14" s="111">
        <v>0</v>
      </c>
      <c r="AX14" s="111">
        <v>342548</v>
      </c>
      <c r="AY14" s="111">
        <v>50651</v>
      </c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</row>
    <row r="15" spans="1:71" ht="16.5" customHeight="1" x14ac:dyDescent="0.3">
      <c r="A15" s="111" t="s">
        <v>770</v>
      </c>
      <c r="B15" s="111">
        <v>0</v>
      </c>
      <c r="C15" s="111">
        <v>0</v>
      </c>
      <c r="D15" s="111">
        <v>0</v>
      </c>
      <c r="E15" s="111">
        <v>0</v>
      </c>
      <c r="F15" s="111">
        <v>0</v>
      </c>
      <c r="G15" s="111">
        <v>0</v>
      </c>
      <c r="H15" s="111">
        <v>250</v>
      </c>
      <c r="I15" s="111">
        <v>376</v>
      </c>
      <c r="J15" s="111">
        <v>880</v>
      </c>
      <c r="K15" s="111">
        <v>1125</v>
      </c>
      <c r="L15" s="111">
        <v>301</v>
      </c>
      <c r="M15" s="111">
        <v>1628</v>
      </c>
      <c r="N15" s="111">
        <v>341</v>
      </c>
      <c r="O15" s="111">
        <v>80</v>
      </c>
      <c r="P15" s="111">
        <v>2287958</v>
      </c>
      <c r="Q15" s="111">
        <v>2327576.4900000002</v>
      </c>
      <c r="R15" s="111">
        <v>2667558</v>
      </c>
      <c r="S15" s="111">
        <v>0</v>
      </c>
      <c r="T15" s="111">
        <v>0</v>
      </c>
      <c r="U15" s="111">
        <v>3661732.37</v>
      </c>
      <c r="V15" s="111">
        <v>0</v>
      </c>
      <c r="W15" s="111">
        <v>4298270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0</v>
      </c>
      <c r="AD15" s="111">
        <v>0</v>
      </c>
      <c r="AE15" s="111">
        <v>0</v>
      </c>
      <c r="AF15" s="111">
        <v>0</v>
      </c>
      <c r="AG15" s="111">
        <v>0</v>
      </c>
      <c r="AH15" s="111">
        <v>0</v>
      </c>
      <c r="AI15" s="111">
        <v>0</v>
      </c>
      <c r="AJ15" s="111">
        <v>0</v>
      </c>
      <c r="AK15" s="111">
        <v>0</v>
      </c>
      <c r="AL15" s="111">
        <v>0</v>
      </c>
      <c r="AM15" s="111">
        <v>0</v>
      </c>
      <c r="AN15" s="111">
        <v>0</v>
      </c>
      <c r="AO15" s="111">
        <v>0</v>
      </c>
      <c r="AP15" s="111">
        <v>0</v>
      </c>
      <c r="AQ15" s="111">
        <v>0</v>
      </c>
      <c r="AR15" s="111">
        <v>0</v>
      </c>
      <c r="AS15" s="111">
        <v>0</v>
      </c>
      <c r="AT15" s="111">
        <v>0</v>
      </c>
      <c r="AU15" s="111">
        <v>0</v>
      </c>
      <c r="AV15" s="111">
        <v>0</v>
      </c>
      <c r="AW15" s="111">
        <v>0</v>
      </c>
      <c r="AX15" s="111">
        <v>0</v>
      </c>
      <c r="AY15" s="111">
        <v>0</v>
      </c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</row>
    <row r="16" spans="1:71" ht="16.5" customHeight="1" x14ac:dyDescent="0.3">
      <c r="A16" s="111" t="s">
        <v>765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111">
        <v>0</v>
      </c>
      <c r="P16" s="111">
        <v>0</v>
      </c>
      <c r="Q16" s="111">
        <v>0</v>
      </c>
      <c r="R16" s="111">
        <v>0</v>
      </c>
      <c r="S16" s="111">
        <v>0</v>
      </c>
      <c r="T16" s="111">
        <v>0</v>
      </c>
      <c r="U16" s="111">
        <v>0</v>
      </c>
      <c r="V16" s="111">
        <v>0</v>
      </c>
      <c r="W16" s="111">
        <v>4298270</v>
      </c>
      <c r="X16" s="111">
        <v>0</v>
      </c>
      <c r="Y16" s="111">
        <v>0</v>
      </c>
      <c r="Z16" s="111">
        <v>0</v>
      </c>
      <c r="AA16" s="111">
        <v>0</v>
      </c>
      <c r="AB16" s="111">
        <v>0</v>
      </c>
      <c r="AC16" s="111">
        <v>0</v>
      </c>
      <c r="AD16" s="111">
        <v>0</v>
      </c>
      <c r="AE16" s="111">
        <v>0</v>
      </c>
      <c r="AF16" s="111">
        <v>0</v>
      </c>
      <c r="AG16" s="111">
        <v>0</v>
      </c>
      <c r="AH16" s="111">
        <v>0</v>
      </c>
      <c r="AI16" s="111">
        <v>0</v>
      </c>
      <c r="AJ16" s="111">
        <v>0</v>
      </c>
      <c r="AK16" s="111">
        <v>0</v>
      </c>
      <c r="AL16" s="111">
        <v>0</v>
      </c>
      <c r="AM16" s="111">
        <v>0</v>
      </c>
      <c r="AN16" s="111">
        <v>0</v>
      </c>
      <c r="AO16" s="111">
        <v>0</v>
      </c>
      <c r="AP16" s="111">
        <v>0</v>
      </c>
      <c r="AQ16" s="111">
        <v>0</v>
      </c>
      <c r="AR16" s="111">
        <v>0</v>
      </c>
      <c r="AS16" s="111">
        <v>0</v>
      </c>
      <c r="AT16" s="111">
        <v>0</v>
      </c>
      <c r="AU16" s="111">
        <v>0</v>
      </c>
      <c r="AV16" s="111">
        <v>0</v>
      </c>
      <c r="AW16" s="111">
        <v>0</v>
      </c>
      <c r="AX16" s="111">
        <v>0</v>
      </c>
      <c r="AY16" s="111">
        <v>0</v>
      </c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</row>
    <row r="17" spans="1:71" ht="16.5" customHeight="1" x14ac:dyDescent="0.3">
      <c r="A17" s="111" t="s">
        <v>767</v>
      </c>
      <c r="B17" s="111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250</v>
      </c>
      <c r="I17" s="111">
        <v>376</v>
      </c>
      <c r="J17" s="111">
        <v>0</v>
      </c>
      <c r="K17" s="111">
        <v>1125</v>
      </c>
      <c r="L17" s="111">
        <v>301</v>
      </c>
      <c r="M17" s="111">
        <v>1628</v>
      </c>
      <c r="N17" s="111">
        <v>0</v>
      </c>
      <c r="O17" s="111">
        <v>80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11">
        <v>0</v>
      </c>
      <c r="AS17" s="111">
        <v>0</v>
      </c>
      <c r="AT17" s="111">
        <v>0</v>
      </c>
      <c r="AU17" s="111">
        <v>0</v>
      </c>
      <c r="AV17" s="111">
        <v>0</v>
      </c>
      <c r="AW17" s="111">
        <v>0</v>
      </c>
      <c r="AX17" s="111">
        <v>0</v>
      </c>
      <c r="AY17" s="111">
        <v>0</v>
      </c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</row>
    <row r="18" spans="1:71" ht="16.5" customHeight="1" x14ac:dyDescent="0.3">
      <c r="A18" s="111" t="s">
        <v>771</v>
      </c>
      <c r="B18" s="111">
        <v>2769916</v>
      </c>
      <c r="C18" s="111">
        <v>3147242</v>
      </c>
      <c r="D18" s="111">
        <v>2686550</v>
      </c>
      <c r="E18" s="111">
        <v>3047683</v>
      </c>
      <c r="F18" s="111">
        <v>3828304</v>
      </c>
      <c r="G18" s="111">
        <v>2373158</v>
      </c>
      <c r="H18" s="111">
        <v>2135903</v>
      </c>
      <c r="I18" s="111">
        <v>1957611</v>
      </c>
      <c r="J18" s="111">
        <v>2096355</v>
      </c>
      <c r="K18" s="111">
        <v>2095745</v>
      </c>
      <c r="L18" s="111">
        <v>2224442</v>
      </c>
      <c r="M18" s="111">
        <v>2522433</v>
      </c>
      <c r="N18" s="111">
        <v>4685574</v>
      </c>
      <c r="O18" s="111">
        <v>2271740</v>
      </c>
      <c r="P18" s="111">
        <v>141701</v>
      </c>
      <c r="Q18" s="111">
        <v>112352.41</v>
      </c>
      <c r="R18" s="111">
        <v>54239</v>
      </c>
      <c r="S18" s="111">
        <v>55114</v>
      </c>
      <c r="T18" s="111">
        <v>1411769</v>
      </c>
      <c r="U18" s="111">
        <v>78963.626999999993</v>
      </c>
      <c r="V18" s="111">
        <v>91051</v>
      </c>
      <c r="W18" s="111">
        <v>94295</v>
      </c>
      <c r="X18" s="111">
        <v>128465</v>
      </c>
      <c r="Y18" s="111">
        <v>153136.15</v>
      </c>
      <c r="Z18" s="111">
        <v>119237</v>
      </c>
      <c r="AA18" s="111">
        <v>722279</v>
      </c>
      <c r="AB18" s="111">
        <v>486147</v>
      </c>
      <c r="AC18" s="111">
        <v>686131.86899999995</v>
      </c>
      <c r="AD18" s="111">
        <v>943638</v>
      </c>
      <c r="AE18" s="111">
        <v>1836250</v>
      </c>
      <c r="AF18" s="111">
        <v>2597572</v>
      </c>
      <c r="AG18" s="111">
        <v>1942220.774</v>
      </c>
      <c r="AH18" s="111">
        <v>2062960</v>
      </c>
      <c r="AI18" s="111">
        <v>2207109</v>
      </c>
      <c r="AJ18" s="111">
        <v>1649173</v>
      </c>
      <c r="AK18" s="111">
        <v>508453.93300000002</v>
      </c>
      <c r="AL18" s="111">
        <v>539535</v>
      </c>
      <c r="AM18" s="111">
        <v>503197</v>
      </c>
      <c r="AN18" s="111">
        <v>328525</v>
      </c>
      <c r="AO18" s="111">
        <v>443354.777</v>
      </c>
      <c r="AP18" s="111">
        <v>243422</v>
      </c>
      <c r="AQ18" s="111">
        <v>238125</v>
      </c>
      <c r="AR18" s="111">
        <v>399905</v>
      </c>
      <c r="AS18" s="111">
        <v>546831.31000000006</v>
      </c>
      <c r="AT18" s="111">
        <v>292068</v>
      </c>
      <c r="AU18" s="111">
        <v>402748</v>
      </c>
      <c r="AV18" s="111">
        <v>301974</v>
      </c>
      <c r="AW18" s="111">
        <v>521344.55</v>
      </c>
      <c r="AX18" s="111">
        <v>2229502</v>
      </c>
      <c r="AY18" s="111">
        <v>1922386</v>
      </c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1" ht="16.5" customHeight="1" x14ac:dyDescent="0.3">
      <c r="A19" s="111" t="s">
        <v>1043</v>
      </c>
      <c r="B19" s="111">
        <v>0</v>
      </c>
      <c r="C19" s="111">
        <v>0</v>
      </c>
      <c r="D19" s="111">
        <v>0</v>
      </c>
      <c r="E19" s="111">
        <v>0</v>
      </c>
      <c r="F19" s="111">
        <v>0</v>
      </c>
      <c r="G19" s="111">
        <v>0</v>
      </c>
      <c r="H19" s="111">
        <v>241978</v>
      </c>
      <c r="I19" s="111">
        <v>406479</v>
      </c>
      <c r="J19" s="111">
        <v>111365</v>
      </c>
      <c r="K19" s="111">
        <v>217928</v>
      </c>
      <c r="L19" s="111">
        <v>63087</v>
      </c>
      <c r="M19" s="111">
        <v>63262</v>
      </c>
      <c r="N19" s="111">
        <v>32519</v>
      </c>
      <c r="O19" s="111">
        <v>86937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11">
        <v>0</v>
      </c>
      <c r="V19" s="111">
        <v>0</v>
      </c>
      <c r="W19" s="111">
        <v>0</v>
      </c>
      <c r="X19" s="111">
        <v>0</v>
      </c>
      <c r="Y19" s="111">
        <v>0</v>
      </c>
      <c r="Z19" s="111">
        <v>0</v>
      </c>
      <c r="AA19" s="111">
        <v>0</v>
      </c>
      <c r="AB19" s="111">
        <v>0</v>
      </c>
      <c r="AC19" s="111">
        <v>0</v>
      </c>
      <c r="AD19" s="111">
        <v>0</v>
      </c>
      <c r="AE19" s="111">
        <v>0</v>
      </c>
      <c r="AF19" s="111">
        <v>0</v>
      </c>
      <c r="AG19" s="111">
        <v>0</v>
      </c>
      <c r="AH19" s="111">
        <v>0</v>
      </c>
      <c r="AI19" s="111">
        <v>0</v>
      </c>
      <c r="AJ19" s="111">
        <v>0</v>
      </c>
      <c r="AK19" s="111">
        <v>0</v>
      </c>
      <c r="AL19" s="111">
        <v>0</v>
      </c>
      <c r="AM19" s="111">
        <v>0</v>
      </c>
      <c r="AN19" s="111">
        <v>0</v>
      </c>
      <c r="AO19" s="111">
        <v>0</v>
      </c>
      <c r="AP19" s="111">
        <v>0</v>
      </c>
      <c r="AQ19" s="111">
        <v>0</v>
      </c>
      <c r="AR19" s="111">
        <v>0</v>
      </c>
      <c r="AS19" s="111">
        <v>0</v>
      </c>
      <c r="AT19" s="111">
        <v>0</v>
      </c>
      <c r="AU19" s="111">
        <v>0</v>
      </c>
      <c r="AV19" s="111">
        <v>0</v>
      </c>
      <c r="AW19" s="111">
        <v>0</v>
      </c>
      <c r="AX19" s="111">
        <v>0</v>
      </c>
      <c r="AY19" s="111">
        <v>0</v>
      </c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</row>
    <row r="20" spans="1:71" ht="16.5" customHeight="1" x14ac:dyDescent="0.3">
      <c r="A20" s="111" t="s">
        <v>1044</v>
      </c>
      <c r="B20" s="111">
        <v>0</v>
      </c>
      <c r="C20" s="111">
        <v>0</v>
      </c>
      <c r="D20" s="111">
        <v>0</v>
      </c>
      <c r="E20" s="111">
        <v>0</v>
      </c>
      <c r="F20" s="111">
        <v>0</v>
      </c>
      <c r="G20" s="111">
        <v>168412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0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0</v>
      </c>
      <c r="AR20" s="111">
        <v>0</v>
      </c>
      <c r="AS20" s="111">
        <v>0</v>
      </c>
      <c r="AT20" s="111">
        <v>0</v>
      </c>
      <c r="AU20" s="111">
        <v>0</v>
      </c>
      <c r="AV20" s="111">
        <v>0</v>
      </c>
      <c r="AW20" s="111">
        <v>0</v>
      </c>
      <c r="AX20" s="111">
        <v>0</v>
      </c>
      <c r="AY20" s="111">
        <v>0</v>
      </c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</row>
    <row r="21" spans="1:71" ht="16.5" customHeight="1" x14ac:dyDescent="0.3">
      <c r="A21" s="111" t="s">
        <v>772</v>
      </c>
      <c r="B21" s="111">
        <v>0</v>
      </c>
      <c r="C21" s="111">
        <v>0</v>
      </c>
      <c r="D21" s="111">
        <v>0</v>
      </c>
      <c r="E21" s="111">
        <v>0</v>
      </c>
      <c r="F21" s="111">
        <v>0</v>
      </c>
      <c r="G21" s="111">
        <v>2204746</v>
      </c>
      <c r="H21" s="111">
        <v>1893925</v>
      </c>
      <c r="I21" s="111">
        <v>1551132</v>
      </c>
      <c r="J21" s="111">
        <v>1984990</v>
      </c>
      <c r="K21" s="111">
        <v>1877817</v>
      </c>
      <c r="L21" s="111">
        <v>2161355</v>
      </c>
      <c r="M21" s="111">
        <v>2459171</v>
      </c>
      <c r="N21" s="111">
        <v>4653055</v>
      </c>
      <c r="O21" s="111">
        <v>2184803</v>
      </c>
      <c r="P21" s="111">
        <v>141701</v>
      </c>
      <c r="Q21" s="111">
        <v>0</v>
      </c>
      <c r="R21" s="111">
        <v>0</v>
      </c>
      <c r="S21" s="111">
        <v>55114</v>
      </c>
      <c r="T21" s="111">
        <v>1411769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</v>
      </c>
      <c r="AD21" s="111">
        <v>0</v>
      </c>
      <c r="AE21" s="111">
        <v>0</v>
      </c>
      <c r="AF21" s="111">
        <v>0</v>
      </c>
      <c r="AG21" s="111">
        <v>1942220.774</v>
      </c>
      <c r="AH21" s="111">
        <v>2062960</v>
      </c>
      <c r="AI21" s="111">
        <v>2207109</v>
      </c>
      <c r="AJ21" s="111">
        <v>1649173</v>
      </c>
      <c r="AK21" s="111">
        <v>508453.93300000002</v>
      </c>
      <c r="AL21" s="111">
        <v>0</v>
      </c>
      <c r="AM21" s="111">
        <v>503197</v>
      </c>
      <c r="AN21" s="111">
        <v>328525</v>
      </c>
      <c r="AO21" s="111">
        <v>443354.777</v>
      </c>
      <c r="AP21" s="111">
        <v>243422</v>
      </c>
      <c r="AQ21" s="111">
        <v>0</v>
      </c>
      <c r="AR21" s="111">
        <v>0</v>
      </c>
      <c r="AS21" s="111">
        <v>546831.31000000006</v>
      </c>
      <c r="AT21" s="111">
        <v>0</v>
      </c>
      <c r="AU21" s="111">
        <v>0</v>
      </c>
      <c r="AV21" s="111">
        <v>0</v>
      </c>
      <c r="AW21" s="111">
        <v>0</v>
      </c>
      <c r="AX21" s="111">
        <v>2229502</v>
      </c>
      <c r="AY21" s="111">
        <v>1922386</v>
      </c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</row>
    <row r="22" spans="1:71" ht="16.5" customHeight="1" x14ac:dyDescent="0.3">
      <c r="A22" s="111" t="s">
        <v>773</v>
      </c>
      <c r="B22" s="111">
        <v>26450307</v>
      </c>
      <c r="C22" s="111">
        <v>24162312</v>
      </c>
      <c r="D22" s="111">
        <v>23533770</v>
      </c>
      <c r="E22" s="111">
        <v>26958321</v>
      </c>
      <c r="F22" s="111">
        <v>38968184</v>
      </c>
      <c r="G22" s="111">
        <v>36161701</v>
      </c>
      <c r="H22" s="111">
        <v>30647347</v>
      </c>
      <c r="I22" s="111">
        <v>33571382</v>
      </c>
      <c r="J22" s="111">
        <v>46098883</v>
      </c>
      <c r="K22" s="111">
        <v>32998589</v>
      </c>
      <c r="L22" s="111">
        <v>33843030</v>
      </c>
      <c r="M22" s="111">
        <v>25902940</v>
      </c>
      <c r="N22" s="111">
        <v>41757249</v>
      </c>
      <c r="O22" s="111">
        <v>40642573</v>
      </c>
      <c r="P22" s="111">
        <v>35800620</v>
      </c>
      <c r="Q22" s="111">
        <v>33177859.460000001</v>
      </c>
      <c r="R22" s="111">
        <v>46945605</v>
      </c>
      <c r="S22" s="111">
        <v>46675699</v>
      </c>
      <c r="T22" s="111">
        <v>37942806</v>
      </c>
      <c r="U22" s="111">
        <v>38103408.677000001</v>
      </c>
      <c r="V22" s="111">
        <v>51532871</v>
      </c>
      <c r="W22" s="111">
        <v>41310940</v>
      </c>
      <c r="X22" s="111">
        <v>30739158</v>
      </c>
      <c r="Y22" s="111">
        <v>34964881.553999998</v>
      </c>
      <c r="Z22" s="111">
        <v>35671257</v>
      </c>
      <c r="AA22" s="111">
        <v>47002207</v>
      </c>
      <c r="AB22" s="111">
        <v>35335317</v>
      </c>
      <c r="AC22" s="111">
        <v>39126511.295000002</v>
      </c>
      <c r="AD22" s="111">
        <v>48385616</v>
      </c>
      <c r="AE22" s="111">
        <v>37114588</v>
      </c>
      <c r="AF22" s="111">
        <v>33747659</v>
      </c>
      <c r="AG22" s="111">
        <v>38006869.405000001</v>
      </c>
      <c r="AH22" s="111">
        <v>40263975</v>
      </c>
      <c r="AI22" s="111">
        <v>39486560</v>
      </c>
      <c r="AJ22" s="111">
        <v>33782164</v>
      </c>
      <c r="AK22" s="111">
        <v>31899338.791999999</v>
      </c>
      <c r="AL22" s="111">
        <v>31987347</v>
      </c>
      <c r="AM22" s="111">
        <v>31977084</v>
      </c>
      <c r="AN22" s="111">
        <v>30259894</v>
      </c>
      <c r="AO22" s="111">
        <v>34840859.861000001</v>
      </c>
      <c r="AP22" s="111">
        <v>34016545</v>
      </c>
      <c r="AQ22" s="111">
        <v>33351874</v>
      </c>
      <c r="AR22" s="111">
        <v>33068513</v>
      </c>
      <c r="AS22" s="111">
        <v>34904673.119999997</v>
      </c>
      <c r="AT22" s="111">
        <v>46038275</v>
      </c>
      <c r="AU22" s="111">
        <v>37623470</v>
      </c>
      <c r="AV22" s="111">
        <v>37690368</v>
      </c>
      <c r="AW22" s="111">
        <v>47142151.487999998</v>
      </c>
      <c r="AX22" s="111">
        <v>55337328</v>
      </c>
      <c r="AY22" s="111">
        <v>51593156</v>
      </c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</row>
    <row r="23" spans="1:71" ht="16.5" customHeight="1" x14ac:dyDescent="0.3">
      <c r="A23" s="111" t="s">
        <v>774</v>
      </c>
      <c r="B23" s="111">
        <v>0</v>
      </c>
      <c r="C23" s="111">
        <v>0</v>
      </c>
      <c r="D23" s="111">
        <v>0</v>
      </c>
      <c r="E23" s="111">
        <v>0</v>
      </c>
      <c r="F23" s="111">
        <v>0</v>
      </c>
      <c r="G23" s="111">
        <v>0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11">
        <v>0</v>
      </c>
      <c r="V23" s="111">
        <v>0</v>
      </c>
      <c r="W23" s="111">
        <v>0</v>
      </c>
      <c r="X23" s="111">
        <v>0</v>
      </c>
      <c r="Y23" s="111">
        <v>0</v>
      </c>
      <c r="Z23" s="111">
        <v>0</v>
      </c>
      <c r="AA23" s="111">
        <v>3028</v>
      </c>
      <c r="AB23" s="111">
        <v>1178</v>
      </c>
      <c r="AC23" s="111">
        <v>0</v>
      </c>
      <c r="AD23" s="111">
        <v>0</v>
      </c>
      <c r="AE23" s="111">
        <v>0</v>
      </c>
      <c r="AF23" s="111">
        <v>7897</v>
      </c>
      <c r="AG23" s="111">
        <v>0</v>
      </c>
      <c r="AH23" s="111">
        <v>0</v>
      </c>
      <c r="AI23" s="111">
        <v>10411</v>
      </c>
      <c r="AJ23" s="111">
        <v>0</v>
      </c>
      <c r="AK23" s="111">
        <v>38896.514999999999</v>
      </c>
      <c r="AL23" s="111">
        <v>87244</v>
      </c>
      <c r="AM23" s="111">
        <v>89647</v>
      </c>
      <c r="AN23" s="111">
        <v>0</v>
      </c>
      <c r="AO23" s="111">
        <v>89264.808000000005</v>
      </c>
      <c r="AP23" s="111">
        <v>864185</v>
      </c>
      <c r="AQ23" s="111">
        <v>840300</v>
      </c>
      <c r="AR23" s="111">
        <v>807359</v>
      </c>
      <c r="AS23" s="111">
        <v>753789.54</v>
      </c>
      <c r="AT23" s="111">
        <v>736984</v>
      </c>
      <c r="AU23" s="111">
        <v>705365</v>
      </c>
      <c r="AV23" s="111">
        <v>680099</v>
      </c>
      <c r="AW23" s="111">
        <v>660122.06000000006</v>
      </c>
      <c r="AX23" s="111">
        <v>878601</v>
      </c>
      <c r="AY23" s="111">
        <v>869681</v>
      </c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</row>
    <row r="24" spans="1:71" ht="16.5" customHeight="1" x14ac:dyDescent="0.3">
      <c r="A24" s="111" t="s">
        <v>775</v>
      </c>
      <c r="B24" s="111">
        <v>92761</v>
      </c>
      <c r="C24" s="111">
        <v>92761</v>
      </c>
      <c r="D24" s="111">
        <v>92761</v>
      </c>
      <c r="E24" s="111">
        <v>92761</v>
      </c>
      <c r="F24" s="111">
        <v>179828</v>
      </c>
      <c r="G24" s="111">
        <v>171414</v>
      </c>
      <c r="H24" s="111">
        <v>217134</v>
      </c>
      <c r="I24" s="111">
        <v>3259830</v>
      </c>
      <c r="J24" s="111">
        <v>3492333</v>
      </c>
      <c r="K24" s="111">
        <v>937958</v>
      </c>
      <c r="L24" s="111">
        <v>1211285</v>
      </c>
      <c r="M24" s="111">
        <v>106329</v>
      </c>
      <c r="N24" s="111">
        <v>106329</v>
      </c>
      <c r="O24" s="111">
        <v>106427</v>
      </c>
      <c r="P24" s="111">
        <v>106427</v>
      </c>
      <c r="Q24" s="111">
        <v>106426.63</v>
      </c>
      <c r="R24" s="111">
        <v>106427</v>
      </c>
      <c r="S24" s="111">
        <v>106714</v>
      </c>
      <c r="T24" s="111">
        <v>106714</v>
      </c>
      <c r="U24" s="111">
        <v>107217.762</v>
      </c>
      <c r="V24" s="111">
        <v>106714</v>
      </c>
      <c r="W24" s="111">
        <v>104361</v>
      </c>
      <c r="X24" s="111">
        <v>104361</v>
      </c>
      <c r="Y24" s="111">
        <v>104360.75</v>
      </c>
      <c r="Z24" s="111">
        <v>104361</v>
      </c>
      <c r="AA24" s="111">
        <v>104361</v>
      </c>
      <c r="AB24" s="111">
        <v>104361</v>
      </c>
      <c r="AC24" s="111">
        <v>58399.31</v>
      </c>
      <c r="AD24" s="111">
        <v>58399</v>
      </c>
      <c r="AE24" s="111">
        <v>58399</v>
      </c>
      <c r="AF24" s="111">
        <v>58399</v>
      </c>
      <c r="AG24" s="111">
        <v>58399.31</v>
      </c>
      <c r="AH24" s="111">
        <v>65382</v>
      </c>
      <c r="AI24" s="111">
        <v>58399</v>
      </c>
      <c r="AJ24" s="111">
        <v>69574</v>
      </c>
      <c r="AK24" s="111">
        <v>59399.31</v>
      </c>
      <c r="AL24" s="111">
        <v>59399</v>
      </c>
      <c r="AM24" s="111">
        <v>59399</v>
      </c>
      <c r="AN24" s="111">
        <v>152273</v>
      </c>
      <c r="AO24" s="111">
        <v>59399.31</v>
      </c>
      <c r="AP24" s="111">
        <v>59976</v>
      </c>
      <c r="AQ24" s="111">
        <v>59976</v>
      </c>
      <c r="AR24" s="111">
        <v>59976</v>
      </c>
      <c r="AS24" s="111">
        <v>59976.21</v>
      </c>
      <c r="AT24" s="111">
        <v>59976</v>
      </c>
      <c r="AU24" s="111">
        <v>59976</v>
      </c>
      <c r="AV24" s="111">
        <v>68032</v>
      </c>
      <c r="AW24" s="111">
        <v>67032.210000000006</v>
      </c>
      <c r="AX24" s="111">
        <v>0</v>
      </c>
      <c r="AY24" s="111">
        <v>0</v>
      </c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</row>
    <row r="25" spans="1:71" ht="16.5" customHeight="1" x14ac:dyDescent="0.3">
      <c r="A25" s="111" t="s">
        <v>1045</v>
      </c>
      <c r="B25" s="111">
        <v>0</v>
      </c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111">
        <v>0</v>
      </c>
      <c r="K25" s="111">
        <v>0</v>
      </c>
      <c r="L25" s="111">
        <v>0</v>
      </c>
      <c r="M25" s="111">
        <v>0</v>
      </c>
      <c r="N25" s="111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11">
        <v>0</v>
      </c>
      <c r="V25" s="111">
        <v>0</v>
      </c>
      <c r="W25" s="111">
        <v>0</v>
      </c>
      <c r="X25" s="111">
        <v>0</v>
      </c>
      <c r="Y25" s="111">
        <v>0</v>
      </c>
      <c r="Z25" s="111">
        <v>0</v>
      </c>
      <c r="AA25" s="111">
        <v>0</v>
      </c>
      <c r="AB25" s="111">
        <v>0</v>
      </c>
      <c r="AC25" s="111">
        <v>0</v>
      </c>
      <c r="AD25" s="111">
        <v>0</v>
      </c>
      <c r="AE25" s="111">
        <v>0</v>
      </c>
      <c r="AF25" s="111">
        <v>0</v>
      </c>
      <c r="AG25" s="111">
        <v>0</v>
      </c>
      <c r="AH25" s="111">
        <v>6983</v>
      </c>
      <c r="AI25" s="111">
        <v>0</v>
      </c>
      <c r="AJ25" s="111">
        <v>11175</v>
      </c>
      <c r="AK25" s="111">
        <v>0</v>
      </c>
      <c r="AL25" s="111">
        <v>0</v>
      </c>
      <c r="AM25" s="111">
        <v>0</v>
      </c>
      <c r="AN25" s="111">
        <v>92874</v>
      </c>
      <c r="AO25" s="111">
        <v>0</v>
      </c>
      <c r="AP25" s="111">
        <v>0</v>
      </c>
      <c r="AQ25" s="111">
        <v>0</v>
      </c>
      <c r="AR25" s="111">
        <v>0</v>
      </c>
      <c r="AS25" s="111">
        <v>0</v>
      </c>
      <c r="AT25" s="111">
        <v>0</v>
      </c>
      <c r="AU25" s="111">
        <v>0</v>
      </c>
      <c r="AV25" s="111">
        <v>0</v>
      </c>
      <c r="AW25" s="111">
        <v>0</v>
      </c>
      <c r="AX25" s="111">
        <v>0</v>
      </c>
      <c r="AY25" s="111">
        <v>0</v>
      </c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</row>
    <row r="26" spans="1:71" ht="16.5" customHeight="1" x14ac:dyDescent="0.3">
      <c r="A26" s="111" t="s">
        <v>776</v>
      </c>
      <c r="B26" s="111">
        <v>92761</v>
      </c>
      <c r="C26" s="111">
        <v>92761</v>
      </c>
      <c r="D26" s="111">
        <v>92761</v>
      </c>
      <c r="E26" s="111">
        <v>92761</v>
      </c>
      <c r="F26" s="111">
        <v>179828</v>
      </c>
      <c r="G26" s="111">
        <v>171414</v>
      </c>
      <c r="H26" s="111">
        <v>217134</v>
      </c>
      <c r="I26" s="111">
        <v>3259830</v>
      </c>
      <c r="J26" s="111">
        <v>3492333</v>
      </c>
      <c r="K26" s="111">
        <v>937958</v>
      </c>
      <c r="L26" s="111">
        <v>1211285</v>
      </c>
      <c r="M26" s="111">
        <v>106329</v>
      </c>
      <c r="N26" s="111">
        <v>106329</v>
      </c>
      <c r="O26" s="111">
        <v>106427</v>
      </c>
      <c r="P26" s="111">
        <v>106427</v>
      </c>
      <c r="Q26" s="111">
        <v>106426.63</v>
      </c>
      <c r="R26" s="111">
        <v>106427</v>
      </c>
      <c r="S26" s="111">
        <v>106714</v>
      </c>
      <c r="T26" s="111">
        <v>106714</v>
      </c>
      <c r="U26" s="111">
        <v>107217.762</v>
      </c>
      <c r="V26" s="111">
        <v>106714</v>
      </c>
      <c r="W26" s="111">
        <v>104361</v>
      </c>
      <c r="X26" s="111">
        <v>104361</v>
      </c>
      <c r="Y26" s="111">
        <v>104360.75</v>
      </c>
      <c r="Z26" s="111">
        <v>104361</v>
      </c>
      <c r="AA26" s="111">
        <v>104361</v>
      </c>
      <c r="AB26" s="111">
        <v>104361</v>
      </c>
      <c r="AC26" s="111">
        <v>58399.31</v>
      </c>
      <c r="AD26" s="111">
        <v>58399</v>
      </c>
      <c r="AE26" s="111">
        <v>58399</v>
      </c>
      <c r="AF26" s="111">
        <v>58399</v>
      </c>
      <c r="AG26" s="111">
        <v>58399.31</v>
      </c>
      <c r="AH26" s="111">
        <v>58399</v>
      </c>
      <c r="AI26" s="111">
        <v>58399</v>
      </c>
      <c r="AJ26" s="111">
        <v>58399</v>
      </c>
      <c r="AK26" s="111">
        <v>59399.31</v>
      </c>
      <c r="AL26" s="111">
        <v>59399</v>
      </c>
      <c r="AM26" s="111">
        <v>59399</v>
      </c>
      <c r="AN26" s="111">
        <v>59399</v>
      </c>
      <c r="AO26" s="111">
        <v>59399.31</v>
      </c>
      <c r="AP26" s="111">
        <v>59976</v>
      </c>
      <c r="AQ26" s="111">
        <v>59976</v>
      </c>
      <c r="AR26" s="111">
        <v>59976</v>
      </c>
      <c r="AS26" s="111">
        <v>59976.21</v>
      </c>
      <c r="AT26" s="111">
        <v>59976</v>
      </c>
      <c r="AU26" s="111">
        <v>59976</v>
      </c>
      <c r="AV26" s="111">
        <v>68032</v>
      </c>
      <c r="AW26" s="111">
        <v>67032.210000000006</v>
      </c>
      <c r="AX26" s="111">
        <v>0</v>
      </c>
      <c r="AY26" s="111">
        <v>0</v>
      </c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</row>
    <row r="27" spans="1:71" ht="16.5" customHeight="1" x14ac:dyDescent="0.3">
      <c r="A27" s="111" t="s">
        <v>1046</v>
      </c>
      <c r="B27" s="111">
        <v>0</v>
      </c>
      <c r="C27" s="111">
        <v>0</v>
      </c>
      <c r="D27" s="111">
        <v>0</v>
      </c>
      <c r="E27" s="111">
        <v>0</v>
      </c>
      <c r="F27" s="111">
        <v>0</v>
      </c>
      <c r="G27" s="111">
        <v>1347212</v>
      </c>
      <c r="H27" s="111">
        <v>0</v>
      </c>
      <c r="I27" s="111">
        <v>0</v>
      </c>
      <c r="J27" s="111">
        <v>0</v>
      </c>
      <c r="K27" s="111">
        <v>0</v>
      </c>
      <c r="L27" s="111">
        <v>0</v>
      </c>
      <c r="M27" s="111">
        <v>0</v>
      </c>
      <c r="N27" s="111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11">
        <v>0</v>
      </c>
      <c r="V27" s="111">
        <v>0</v>
      </c>
      <c r="W27" s="111">
        <v>0</v>
      </c>
      <c r="X27" s="111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0</v>
      </c>
      <c r="AE27" s="111">
        <v>0</v>
      </c>
      <c r="AF27" s="111">
        <v>1227694</v>
      </c>
      <c r="AG27" s="111">
        <v>0</v>
      </c>
      <c r="AH27" s="111">
        <v>0</v>
      </c>
      <c r="AI27" s="111">
        <v>558181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11">
        <v>0</v>
      </c>
      <c r="AS27" s="111">
        <v>0</v>
      </c>
      <c r="AT27" s="111">
        <v>0</v>
      </c>
      <c r="AU27" s="111">
        <v>0</v>
      </c>
      <c r="AV27" s="111">
        <v>0</v>
      </c>
      <c r="AW27" s="111">
        <v>0</v>
      </c>
      <c r="AX27" s="111">
        <v>0</v>
      </c>
      <c r="AY27" s="111">
        <v>0</v>
      </c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</row>
    <row r="28" spans="1:71" ht="16.5" customHeight="1" x14ac:dyDescent="0.3">
      <c r="A28" s="111" t="s">
        <v>765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1347212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111">
        <v>0</v>
      </c>
      <c r="R28" s="111">
        <v>0</v>
      </c>
      <c r="S28" s="111">
        <v>0</v>
      </c>
      <c r="T28" s="111">
        <v>0</v>
      </c>
      <c r="U28" s="111">
        <v>0</v>
      </c>
      <c r="V28" s="111">
        <v>0</v>
      </c>
      <c r="W28" s="111">
        <v>0</v>
      </c>
      <c r="X28" s="111">
        <v>0</v>
      </c>
      <c r="Y28" s="111">
        <v>0</v>
      </c>
      <c r="Z28" s="111">
        <v>0</v>
      </c>
      <c r="AA28" s="111">
        <v>0</v>
      </c>
      <c r="AB28" s="111">
        <v>0</v>
      </c>
      <c r="AC28" s="111">
        <v>0</v>
      </c>
      <c r="AD28" s="111">
        <v>0</v>
      </c>
      <c r="AE28" s="111">
        <v>0</v>
      </c>
      <c r="AF28" s="111">
        <v>1227694</v>
      </c>
      <c r="AG28" s="111">
        <v>0</v>
      </c>
      <c r="AH28" s="111">
        <v>0</v>
      </c>
      <c r="AI28" s="111">
        <v>558181</v>
      </c>
      <c r="AJ28" s="111">
        <v>0</v>
      </c>
      <c r="AK28" s="111">
        <v>0</v>
      </c>
      <c r="AL28" s="111">
        <v>0</v>
      </c>
      <c r="AM28" s="111">
        <v>0</v>
      </c>
      <c r="AN28" s="111">
        <v>0</v>
      </c>
      <c r="AO28" s="111">
        <v>0</v>
      </c>
      <c r="AP28" s="111">
        <v>0</v>
      </c>
      <c r="AQ28" s="111">
        <v>0</v>
      </c>
      <c r="AR28" s="111">
        <v>0</v>
      </c>
      <c r="AS28" s="111">
        <v>0</v>
      </c>
      <c r="AT28" s="111">
        <v>0</v>
      </c>
      <c r="AU28" s="111">
        <v>0</v>
      </c>
      <c r="AV28" s="111">
        <v>0</v>
      </c>
      <c r="AW28" s="111">
        <v>0</v>
      </c>
      <c r="AX28" s="111">
        <v>0</v>
      </c>
      <c r="AY28" s="111">
        <v>0</v>
      </c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</row>
    <row r="29" spans="1:71" ht="16.5" customHeight="1" x14ac:dyDescent="0.3">
      <c r="A29" s="111" t="s">
        <v>777</v>
      </c>
      <c r="B29" s="111">
        <v>8265113</v>
      </c>
      <c r="C29" s="111">
        <v>8036612</v>
      </c>
      <c r="D29" s="111">
        <v>8018277</v>
      </c>
      <c r="E29" s="111">
        <v>8143679</v>
      </c>
      <c r="F29" s="111">
        <v>8234422</v>
      </c>
      <c r="G29" s="111">
        <v>8448998</v>
      </c>
      <c r="H29" s="111">
        <v>8340304</v>
      </c>
      <c r="I29" s="111">
        <v>8167486</v>
      </c>
      <c r="J29" s="111">
        <v>7828984</v>
      </c>
      <c r="K29" s="111">
        <v>7586837</v>
      </c>
      <c r="L29" s="111">
        <v>7465287</v>
      </c>
      <c r="M29" s="111">
        <v>7367843</v>
      </c>
      <c r="N29" s="111">
        <v>7102877</v>
      </c>
      <c r="O29" s="111">
        <v>7258057</v>
      </c>
      <c r="P29" s="111">
        <v>7226623</v>
      </c>
      <c r="Q29" s="111">
        <v>7616337.0800000001</v>
      </c>
      <c r="R29" s="111">
        <v>7912978</v>
      </c>
      <c r="S29" s="111">
        <v>8420560</v>
      </c>
      <c r="T29" s="111">
        <v>8879202</v>
      </c>
      <c r="U29" s="111">
        <v>11139837.528999999</v>
      </c>
      <c r="V29" s="111">
        <v>14860606</v>
      </c>
      <c r="W29" s="111">
        <v>19891685</v>
      </c>
      <c r="X29" s="111">
        <v>26712764</v>
      </c>
      <c r="Y29" s="111">
        <v>35922236.163000003</v>
      </c>
      <c r="Z29" s="111">
        <v>42588249</v>
      </c>
      <c r="AA29" s="111">
        <v>49427146</v>
      </c>
      <c r="AB29" s="111">
        <v>55409263</v>
      </c>
      <c r="AC29" s="111">
        <v>60702586.423</v>
      </c>
      <c r="AD29" s="111">
        <v>65869792</v>
      </c>
      <c r="AE29" s="111">
        <v>71856437</v>
      </c>
      <c r="AF29" s="111">
        <v>77428009</v>
      </c>
      <c r="AG29" s="111">
        <v>84291102.601999998</v>
      </c>
      <c r="AH29" s="111">
        <v>93609051</v>
      </c>
      <c r="AI29" s="111">
        <v>103177893</v>
      </c>
      <c r="AJ29" s="111">
        <v>112111037</v>
      </c>
      <c r="AK29" s="111">
        <v>118271443.199</v>
      </c>
      <c r="AL29" s="111">
        <v>124189615</v>
      </c>
      <c r="AM29" s="111">
        <v>129013608</v>
      </c>
      <c r="AN29" s="111">
        <v>130658435</v>
      </c>
      <c r="AO29" s="111">
        <v>132579258.89399999</v>
      </c>
      <c r="AP29" s="111">
        <v>133864097</v>
      </c>
      <c r="AQ29" s="111">
        <v>132358622</v>
      </c>
      <c r="AR29" s="111">
        <v>130821075</v>
      </c>
      <c r="AS29" s="111">
        <v>130211973.8</v>
      </c>
      <c r="AT29" s="111">
        <v>127833385</v>
      </c>
      <c r="AU29" s="111">
        <v>129252905</v>
      </c>
      <c r="AV29" s="111">
        <v>127311226</v>
      </c>
      <c r="AW29" s="111">
        <v>125510307.301</v>
      </c>
      <c r="AX29" s="111">
        <v>122322749</v>
      </c>
      <c r="AY29" s="111">
        <v>123840772</v>
      </c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</row>
    <row r="30" spans="1:71" ht="16.5" customHeight="1" x14ac:dyDescent="0.3">
      <c r="A30" s="111" t="s">
        <v>778</v>
      </c>
      <c r="B30" s="111">
        <v>8265113</v>
      </c>
      <c r="C30" s="111">
        <v>8036612</v>
      </c>
      <c r="D30" s="111">
        <v>8018277</v>
      </c>
      <c r="E30" s="111">
        <v>8143679</v>
      </c>
      <c r="F30" s="111">
        <v>8234422</v>
      </c>
      <c r="G30" s="111">
        <v>8448998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  <c r="O30" s="111">
        <v>0</v>
      </c>
      <c r="P30" s="111">
        <v>0</v>
      </c>
      <c r="Q30" s="111">
        <v>0</v>
      </c>
      <c r="R30" s="111">
        <v>0</v>
      </c>
      <c r="S30" s="111">
        <v>0</v>
      </c>
      <c r="T30" s="111">
        <v>0</v>
      </c>
      <c r="U30" s="111">
        <v>0</v>
      </c>
      <c r="V30" s="111">
        <v>0</v>
      </c>
      <c r="W30" s="111">
        <v>19891685</v>
      </c>
      <c r="X30" s="111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103177893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133864097</v>
      </c>
      <c r="AQ30" s="111">
        <v>0</v>
      </c>
      <c r="AR30" s="111">
        <v>0</v>
      </c>
      <c r="AS30" s="111">
        <v>130211973.8</v>
      </c>
      <c r="AT30" s="111">
        <v>0</v>
      </c>
      <c r="AU30" s="111">
        <v>0</v>
      </c>
      <c r="AV30" s="111">
        <v>0</v>
      </c>
      <c r="AW30" s="111">
        <v>0</v>
      </c>
      <c r="AX30" s="111">
        <v>122322749</v>
      </c>
      <c r="AY30" s="111">
        <v>123840772</v>
      </c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</row>
    <row r="31" spans="1:71" ht="16.5" customHeight="1" x14ac:dyDescent="0.3">
      <c r="A31" s="111" t="s">
        <v>1047</v>
      </c>
      <c r="B31" s="111">
        <v>76432418</v>
      </c>
      <c r="C31" s="111">
        <v>75301472</v>
      </c>
      <c r="D31" s="111">
        <v>74101060</v>
      </c>
      <c r="E31" s="111">
        <v>73045439</v>
      </c>
      <c r="F31" s="111">
        <v>71084531</v>
      </c>
      <c r="G31" s="111">
        <v>68449970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  <c r="O31" s="111">
        <v>0</v>
      </c>
      <c r="P31" s="111">
        <v>0</v>
      </c>
      <c r="Q31" s="111">
        <v>0</v>
      </c>
      <c r="R31" s="111">
        <v>0</v>
      </c>
      <c r="S31" s="111">
        <v>0</v>
      </c>
      <c r="T31" s="111">
        <v>0</v>
      </c>
      <c r="U31" s="111">
        <v>0</v>
      </c>
      <c r="V31" s="111">
        <v>0</v>
      </c>
      <c r="W31" s="111">
        <v>25792484</v>
      </c>
      <c r="X31" s="111">
        <v>0</v>
      </c>
      <c r="Y31" s="111">
        <v>0</v>
      </c>
      <c r="Z31" s="111">
        <v>0</v>
      </c>
      <c r="AA31" s="111">
        <v>0</v>
      </c>
      <c r="AB31" s="111">
        <v>0</v>
      </c>
      <c r="AC31" s="111">
        <v>0</v>
      </c>
      <c r="AD31" s="111">
        <v>0</v>
      </c>
      <c r="AE31" s="111">
        <v>0</v>
      </c>
      <c r="AF31" s="111">
        <v>0</v>
      </c>
      <c r="AG31" s="111">
        <v>0</v>
      </c>
      <c r="AH31" s="111">
        <v>0</v>
      </c>
      <c r="AI31" s="111">
        <v>0</v>
      </c>
      <c r="AJ31" s="111">
        <v>0</v>
      </c>
      <c r="AK31" s="111">
        <v>0</v>
      </c>
      <c r="AL31" s="111">
        <v>0</v>
      </c>
      <c r="AM31" s="111">
        <v>0</v>
      </c>
      <c r="AN31" s="111">
        <v>0</v>
      </c>
      <c r="AO31" s="111">
        <v>0</v>
      </c>
      <c r="AP31" s="111">
        <v>0</v>
      </c>
      <c r="AQ31" s="111">
        <v>0</v>
      </c>
      <c r="AR31" s="111">
        <v>0</v>
      </c>
      <c r="AS31" s="111">
        <v>0</v>
      </c>
      <c r="AT31" s="111">
        <v>0</v>
      </c>
      <c r="AU31" s="111">
        <v>0</v>
      </c>
      <c r="AV31" s="111">
        <v>0</v>
      </c>
      <c r="AW31" s="111">
        <v>0</v>
      </c>
      <c r="AX31" s="111">
        <v>0</v>
      </c>
      <c r="AY31" s="111">
        <v>0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</row>
    <row r="32" spans="1:71" ht="16.5" customHeight="1" x14ac:dyDescent="0.3">
      <c r="A32" s="111" t="s">
        <v>779</v>
      </c>
      <c r="B32" s="111">
        <v>0</v>
      </c>
      <c r="C32" s="111">
        <v>0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11">
        <v>1191429</v>
      </c>
      <c r="O32" s="111">
        <v>805929</v>
      </c>
      <c r="P32" s="111">
        <v>419929</v>
      </c>
      <c r="Q32" s="111">
        <v>34930.69</v>
      </c>
      <c r="R32" s="111">
        <v>34931</v>
      </c>
      <c r="S32" s="111">
        <v>34931</v>
      </c>
      <c r="T32" s="111">
        <v>34931</v>
      </c>
      <c r="U32" s="111">
        <v>34930.692000000003</v>
      </c>
      <c r="V32" s="111">
        <v>34931</v>
      </c>
      <c r="W32" s="111">
        <v>34931</v>
      </c>
      <c r="X32" s="111">
        <v>34931</v>
      </c>
      <c r="Y32" s="111">
        <v>34930.692000000003</v>
      </c>
      <c r="Z32" s="111">
        <v>34931</v>
      </c>
      <c r="AA32" s="111">
        <v>34931</v>
      </c>
      <c r="AB32" s="111">
        <v>34931</v>
      </c>
      <c r="AC32" s="111">
        <v>34930.692000000003</v>
      </c>
      <c r="AD32" s="111">
        <v>34931</v>
      </c>
      <c r="AE32" s="111">
        <v>34931</v>
      </c>
      <c r="AF32" s="111">
        <v>34931</v>
      </c>
      <c r="AG32" s="111">
        <v>34930.692000000003</v>
      </c>
      <c r="AH32" s="111">
        <v>34931</v>
      </c>
      <c r="AI32" s="111">
        <v>34931</v>
      </c>
      <c r="AJ32" s="111">
        <v>34931</v>
      </c>
      <c r="AK32" s="111">
        <v>34930.692000000003</v>
      </c>
      <c r="AL32" s="111">
        <v>34931</v>
      </c>
      <c r="AM32" s="111">
        <v>34931</v>
      </c>
      <c r="AN32" s="111">
        <v>34931</v>
      </c>
      <c r="AO32" s="111">
        <v>34930.692000000003</v>
      </c>
      <c r="AP32" s="111">
        <v>2881700</v>
      </c>
      <c r="AQ32" s="111">
        <v>2881700</v>
      </c>
      <c r="AR32" s="111">
        <v>2881700</v>
      </c>
      <c r="AS32" s="111">
        <v>2881699.66</v>
      </c>
      <c r="AT32" s="111">
        <v>2881700</v>
      </c>
      <c r="AU32" s="111">
        <v>2881700</v>
      </c>
      <c r="AV32" s="111">
        <v>2881700</v>
      </c>
      <c r="AW32" s="111">
        <v>2881699.659</v>
      </c>
      <c r="AX32" s="111">
        <v>2881700</v>
      </c>
      <c r="AY32" s="111">
        <v>2881700</v>
      </c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</row>
    <row r="33" spans="1:71" ht="16.5" customHeight="1" x14ac:dyDescent="0.3">
      <c r="A33" s="111" t="s">
        <v>780</v>
      </c>
      <c r="B33" s="111">
        <v>0</v>
      </c>
      <c r="C33" s="111">
        <v>0</v>
      </c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  <c r="M33" s="111">
        <v>0</v>
      </c>
      <c r="N33" s="111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11">
        <v>0</v>
      </c>
      <c r="V33" s="111">
        <v>0</v>
      </c>
      <c r="W33" s="111">
        <v>34931</v>
      </c>
      <c r="X33" s="111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</v>
      </c>
      <c r="AE33" s="111">
        <v>0</v>
      </c>
      <c r="AF33" s="111">
        <v>34931</v>
      </c>
      <c r="AG33" s="111">
        <v>0</v>
      </c>
      <c r="AH33" s="111">
        <v>0</v>
      </c>
      <c r="AI33" s="111">
        <v>34931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2881700</v>
      </c>
      <c r="AQ33" s="111">
        <v>0</v>
      </c>
      <c r="AR33" s="111">
        <v>0</v>
      </c>
      <c r="AS33" s="111">
        <v>2881699.66</v>
      </c>
      <c r="AT33" s="111">
        <v>0</v>
      </c>
      <c r="AU33" s="111">
        <v>0</v>
      </c>
      <c r="AV33" s="111">
        <v>0</v>
      </c>
      <c r="AW33" s="111">
        <v>0</v>
      </c>
      <c r="AX33" s="111">
        <v>2881700</v>
      </c>
      <c r="AY33" s="111">
        <v>2881700</v>
      </c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</row>
    <row r="34" spans="1:71" ht="16.5" customHeight="1" x14ac:dyDescent="0.3">
      <c r="A34" s="111" t="s">
        <v>781</v>
      </c>
      <c r="B34" s="111">
        <v>10467136</v>
      </c>
      <c r="C34" s="111">
        <v>10313523</v>
      </c>
      <c r="D34" s="111">
        <v>10148266</v>
      </c>
      <c r="E34" s="111">
        <v>6537923</v>
      </c>
      <c r="F34" s="111">
        <v>6528839</v>
      </c>
      <c r="G34" s="111">
        <v>6437098</v>
      </c>
      <c r="H34" s="111">
        <v>71971152</v>
      </c>
      <c r="I34" s="111">
        <v>67833122</v>
      </c>
      <c r="J34" s="111">
        <v>63750935</v>
      </c>
      <c r="K34" s="111">
        <v>59906482</v>
      </c>
      <c r="L34" s="111">
        <v>55941610</v>
      </c>
      <c r="M34" s="111">
        <v>52516978</v>
      </c>
      <c r="N34" s="111">
        <v>47500590</v>
      </c>
      <c r="O34" s="111">
        <v>44433062</v>
      </c>
      <c r="P34" s="111">
        <v>41321732</v>
      </c>
      <c r="Q34" s="111">
        <v>38779760.539999999</v>
      </c>
      <c r="R34" s="111">
        <v>36541032</v>
      </c>
      <c r="S34" s="111">
        <v>34507409</v>
      </c>
      <c r="T34" s="111">
        <v>32894129</v>
      </c>
      <c r="U34" s="111">
        <v>45766334.486000001</v>
      </c>
      <c r="V34" s="111">
        <v>44115699</v>
      </c>
      <c r="W34" s="111">
        <v>2114838</v>
      </c>
      <c r="X34" s="111">
        <v>39306829</v>
      </c>
      <c r="Y34" s="111">
        <v>36278485.767999999</v>
      </c>
      <c r="Z34" s="111">
        <v>33328224</v>
      </c>
      <c r="AA34" s="111">
        <v>30082745</v>
      </c>
      <c r="AB34" s="111">
        <v>26826771</v>
      </c>
      <c r="AC34" s="111">
        <v>23867132.458000001</v>
      </c>
      <c r="AD34" s="111">
        <v>20919384</v>
      </c>
      <c r="AE34" s="111">
        <v>17937945</v>
      </c>
      <c r="AF34" s="111">
        <v>14848466</v>
      </c>
      <c r="AG34" s="111">
        <v>54982906.103</v>
      </c>
      <c r="AH34" s="111">
        <v>54413413</v>
      </c>
      <c r="AI34" s="111">
        <v>123056896</v>
      </c>
      <c r="AJ34" s="111">
        <v>121294752</v>
      </c>
      <c r="AK34" s="111">
        <v>119477625.914</v>
      </c>
      <c r="AL34" s="111">
        <v>117633806</v>
      </c>
      <c r="AM34" s="111">
        <v>115821298</v>
      </c>
      <c r="AN34" s="111">
        <v>113891390</v>
      </c>
      <c r="AO34" s="111">
        <v>112022749.633</v>
      </c>
      <c r="AP34" s="111">
        <v>110444150</v>
      </c>
      <c r="AQ34" s="111">
        <v>108591798</v>
      </c>
      <c r="AR34" s="111">
        <v>118946834</v>
      </c>
      <c r="AS34" s="111">
        <v>116840887.94</v>
      </c>
      <c r="AT34" s="111">
        <v>114725719</v>
      </c>
      <c r="AU34" s="111">
        <v>112627406</v>
      </c>
      <c r="AV34" s="111">
        <v>110555750</v>
      </c>
      <c r="AW34" s="111">
        <v>108542393.10600001</v>
      </c>
      <c r="AX34" s="111">
        <v>122998890</v>
      </c>
      <c r="AY34" s="111">
        <v>120617545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</row>
    <row r="35" spans="1:71" ht="16.5" customHeight="1" x14ac:dyDescent="0.3">
      <c r="A35" s="111" t="s">
        <v>1048</v>
      </c>
      <c r="B35" s="111">
        <v>0</v>
      </c>
      <c r="C35" s="111">
        <v>0</v>
      </c>
      <c r="D35" s="111">
        <v>0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11">
        <v>0</v>
      </c>
      <c r="K35" s="111">
        <v>0</v>
      </c>
      <c r="L35" s="111">
        <v>0</v>
      </c>
      <c r="M35" s="111">
        <v>0</v>
      </c>
      <c r="N35" s="111">
        <v>0</v>
      </c>
      <c r="O35" s="111">
        <v>0</v>
      </c>
      <c r="P35" s="111">
        <v>0</v>
      </c>
      <c r="Q35" s="111">
        <v>0</v>
      </c>
      <c r="R35" s="111">
        <v>0</v>
      </c>
      <c r="S35" s="111">
        <v>0</v>
      </c>
      <c r="T35" s="111">
        <v>0</v>
      </c>
      <c r="U35" s="111">
        <v>0</v>
      </c>
      <c r="V35" s="111">
        <v>0</v>
      </c>
      <c r="W35" s="111">
        <v>0</v>
      </c>
      <c r="X35" s="111">
        <v>0</v>
      </c>
      <c r="Y35" s="111">
        <v>0</v>
      </c>
      <c r="Z35" s="111">
        <v>0</v>
      </c>
      <c r="AA35" s="111">
        <v>0</v>
      </c>
      <c r="AB35" s="111">
        <v>0</v>
      </c>
      <c r="AC35" s="111">
        <v>0</v>
      </c>
      <c r="AD35" s="111">
        <v>0</v>
      </c>
      <c r="AE35" s="111">
        <v>0</v>
      </c>
      <c r="AF35" s="111">
        <v>11894238</v>
      </c>
      <c r="AG35" s="111">
        <v>0</v>
      </c>
      <c r="AH35" s="111">
        <v>0</v>
      </c>
      <c r="AI35" s="111">
        <v>119327966</v>
      </c>
      <c r="AJ35" s="111">
        <v>0</v>
      </c>
      <c r="AK35" s="111">
        <v>0</v>
      </c>
      <c r="AL35" s="111">
        <v>0</v>
      </c>
      <c r="AM35" s="111">
        <v>0</v>
      </c>
      <c r="AN35" s="111">
        <v>0</v>
      </c>
      <c r="AO35" s="111">
        <v>0</v>
      </c>
      <c r="AP35" s="111">
        <v>105586750</v>
      </c>
      <c r="AQ35" s="111">
        <v>0</v>
      </c>
      <c r="AR35" s="111">
        <v>0</v>
      </c>
      <c r="AS35" s="111">
        <v>111749059.14</v>
      </c>
      <c r="AT35" s="111">
        <v>0</v>
      </c>
      <c r="AU35" s="111">
        <v>0</v>
      </c>
      <c r="AV35" s="111">
        <v>0</v>
      </c>
      <c r="AW35" s="111">
        <v>0</v>
      </c>
      <c r="AX35" s="111">
        <v>117578271</v>
      </c>
      <c r="AY35" s="111">
        <v>115142917</v>
      </c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</row>
    <row r="36" spans="1:71" ht="16.5" customHeight="1" x14ac:dyDescent="0.3">
      <c r="A36" s="111" t="s">
        <v>782</v>
      </c>
      <c r="B36" s="111">
        <v>0</v>
      </c>
      <c r="C36" s="111">
        <v>0</v>
      </c>
      <c r="D36" s="111">
        <v>0</v>
      </c>
      <c r="E36" s="111">
        <v>0</v>
      </c>
      <c r="F36" s="111">
        <v>0</v>
      </c>
      <c r="G36" s="111">
        <v>6437098</v>
      </c>
      <c r="H36" s="111">
        <v>0</v>
      </c>
      <c r="I36" s="111">
        <v>0</v>
      </c>
      <c r="J36" s="111">
        <v>0</v>
      </c>
      <c r="K36" s="111">
        <v>0</v>
      </c>
      <c r="L36" s="111">
        <v>0</v>
      </c>
      <c r="M36" s="111">
        <v>0</v>
      </c>
      <c r="N36" s="111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0</v>
      </c>
      <c r="T36" s="111">
        <v>0</v>
      </c>
      <c r="U36" s="111">
        <v>0</v>
      </c>
      <c r="V36" s="111">
        <v>0</v>
      </c>
      <c r="W36" s="111">
        <v>2114838</v>
      </c>
      <c r="X36" s="111">
        <v>0</v>
      </c>
      <c r="Y36" s="111">
        <v>0</v>
      </c>
      <c r="Z36" s="111">
        <v>0</v>
      </c>
      <c r="AA36" s="111">
        <v>0</v>
      </c>
      <c r="AB36" s="111">
        <v>0</v>
      </c>
      <c r="AC36" s="111">
        <v>0</v>
      </c>
      <c r="AD36" s="111">
        <v>0</v>
      </c>
      <c r="AE36" s="111">
        <v>0</v>
      </c>
      <c r="AF36" s="111">
        <v>2954228</v>
      </c>
      <c r="AG36" s="111">
        <v>0</v>
      </c>
      <c r="AH36" s="111">
        <v>0</v>
      </c>
      <c r="AI36" s="111">
        <v>3728930</v>
      </c>
      <c r="AJ36" s="111">
        <v>0</v>
      </c>
      <c r="AK36" s="111">
        <v>0</v>
      </c>
      <c r="AL36" s="111">
        <v>0</v>
      </c>
      <c r="AM36" s="111">
        <v>0</v>
      </c>
      <c r="AN36" s="111">
        <v>0</v>
      </c>
      <c r="AO36" s="111">
        <v>0</v>
      </c>
      <c r="AP36" s="111">
        <v>4857400</v>
      </c>
      <c r="AQ36" s="111">
        <v>0</v>
      </c>
      <c r="AR36" s="111">
        <v>0</v>
      </c>
      <c r="AS36" s="111">
        <v>5091828.8099999996</v>
      </c>
      <c r="AT36" s="111">
        <v>0</v>
      </c>
      <c r="AU36" s="111">
        <v>0</v>
      </c>
      <c r="AV36" s="111">
        <v>0</v>
      </c>
      <c r="AW36" s="111">
        <v>0</v>
      </c>
      <c r="AX36" s="111">
        <v>5420619</v>
      </c>
      <c r="AY36" s="111">
        <v>5474628</v>
      </c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</row>
    <row r="37" spans="1:71" ht="16.5" customHeight="1" x14ac:dyDescent="0.3">
      <c r="A37" s="111" t="s">
        <v>1049</v>
      </c>
      <c r="B37" s="111">
        <v>0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1830834</v>
      </c>
      <c r="I37" s="111">
        <v>1464136</v>
      </c>
      <c r="J37" s="111">
        <v>830124</v>
      </c>
      <c r="K37" s="111">
        <v>1445993</v>
      </c>
      <c r="L37" s="111">
        <v>1028955</v>
      </c>
      <c r="M37" s="111">
        <v>1221272</v>
      </c>
      <c r="N37" s="111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11">
        <v>0</v>
      </c>
      <c r="V37" s="111">
        <v>0</v>
      </c>
      <c r="W37" s="111">
        <v>0</v>
      </c>
      <c r="X37" s="111">
        <v>0</v>
      </c>
      <c r="Y37" s="111">
        <v>653397.78200000001</v>
      </c>
      <c r="Z37" s="111">
        <v>526529</v>
      </c>
      <c r="AA37" s="111">
        <v>547473</v>
      </c>
      <c r="AB37" s="111">
        <v>519617</v>
      </c>
      <c r="AC37" s="111">
        <v>568880.94099999999</v>
      </c>
      <c r="AD37" s="111">
        <v>417681</v>
      </c>
      <c r="AE37" s="111">
        <v>725275</v>
      </c>
      <c r="AF37" s="111">
        <v>0</v>
      </c>
      <c r="AG37" s="111">
        <v>795449.41099999996</v>
      </c>
      <c r="AH37" s="111">
        <v>582681</v>
      </c>
      <c r="AI37" s="111">
        <v>0</v>
      </c>
      <c r="AJ37" s="111">
        <v>410700</v>
      </c>
      <c r="AK37" s="111">
        <v>577660.23699999996</v>
      </c>
      <c r="AL37" s="111">
        <v>0</v>
      </c>
      <c r="AM37" s="111">
        <v>0</v>
      </c>
      <c r="AN37" s="111">
        <v>0</v>
      </c>
      <c r="AO37" s="111">
        <v>0</v>
      </c>
      <c r="AP37" s="111">
        <v>0</v>
      </c>
      <c r="AQ37" s="111">
        <v>0</v>
      </c>
      <c r="AR37" s="111">
        <v>0</v>
      </c>
      <c r="AS37" s="111">
        <v>0</v>
      </c>
      <c r="AT37" s="111">
        <v>0</v>
      </c>
      <c r="AU37" s="111">
        <v>0</v>
      </c>
      <c r="AV37" s="111">
        <v>0</v>
      </c>
      <c r="AW37" s="111">
        <v>0</v>
      </c>
      <c r="AX37" s="111">
        <v>0</v>
      </c>
      <c r="AY37" s="111">
        <v>0</v>
      </c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</row>
    <row r="38" spans="1:71" ht="16.5" customHeight="1" x14ac:dyDescent="0.3">
      <c r="A38" s="111" t="s">
        <v>783</v>
      </c>
      <c r="B38" s="111">
        <v>0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11">
        <v>0</v>
      </c>
      <c r="V38" s="111">
        <v>0</v>
      </c>
      <c r="W38" s="111">
        <v>0</v>
      </c>
      <c r="X38" s="111">
        <v>0</v>
      </c>
      <c r="Y38" s="111">
        <v>0</v>
      </c>
      <c r="Z38" s="111">
        <v>0</v>
      </c>
      <c r="AA38" s="111">
        <v>0</v>
      </c>
      <c r="AB38" s="111">
        <v>0</v>
      </c>
      <c r="AC38" s="111">
        <v>0</v>
      </c>
      <c r="AD38" s="111">
        <v>0</v>
      </c>
      <c r="AE38" s="111">
        <v>0</v>
      </c>
      <c r="AF38" s="111">
        <v>0</v>
      </c>
      <c r="AG38" s="111">
        <v>0</v>
      </c>
      <c r="AH38" s="111">
        <v>0</v>
      </c>
      <c r="AI38" s="111">
        <v>0</v>
      </c>
      <c r="AJ38" s="111">
        <v>0</v>
      </c>
      <c r="AK38" s="111">
        <v>0</v>
      </c>
      <c r="AL38" s="111">
        <v>0</v>
      </c>
      <c r="AM38" s="111">
        <v>0</v>
      </c>
      <c r="AN38" s="111">
        <v>0</v>
      </c>
      <c r="AO38" s="111">
        <v>0</v>
      </c>
      <c r="AP38" s="111">
        <v>0</v>
      </c>
      <c r="AQ38" s="111">
        <v>0</v>
      </c>
      <c r="AR38" s="111">
        <v>0</v>
      </c>
      <c r="AS38" s="111">
        <v>0</v>
      </c>
      <c r="AT38" s="111">
        <v>0</v>
      </c>
      <c r="AU38" s="111">
        <v>0</v>
      </c>
      <c r="AV38" s="111">
        <v>0</v>
      </c>
      <c r="AW38" s="111">
        <v>0</v>
      </c>
      <c r="AX38" s="111">
        <v>123853</v>
      </c>
      <c r="AY38" s="111">
        <v>123853</v>
      </c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</row>
    <row r="39" spans="1:71" ht="16.5" customHeight="1" x14ac:dyDescent="0.3">
      <c r="A39" s="111" t="s">
        <v>784</v>
      </c>
      <c r="B39" s="111">
        <v>0</v>
      </c>
      <c r="C39" s="111">
        <v>0</v>
      </c>
      <c r="D39" s="111">
        <v>0</v>
      </c>
      <c r="E39" s="111">
        <v>0</v>
      </c>
      <c r="F39" s="111">
        <v>0</v>
      </c>
      <c r="G39" s="111">
        <v>9939985</v>
      </c>
      <c r="H39" s="111">
        <v>9949784</v>
      </c>
      <c r="I39" s="111">
        <v>10051553</v>
      </c>
      <c r="J39" s="111">
        <v>9997210</v>
      </c>
      <c r="K39" s="111">
        <v>9978106</v>
      </c>
      <c r="L39" s="111">
        <v>9793374</v>
      </c>
      <c r="M39" s="111">
        <v>9814072</v>
      </c>
      <c r="N39" s="111">
        <v>9738388</v>
      </c>
      <c r="O39" s="111">
        <v>9605503</v>
      </c>
      <c r="P39" s="111">
        <v>9444123</v>
      </c>
      <c r="Q39" s="111">
        <v>6421927.9400000004</v>
      </c>
      <c r="R39" s="111">
        <v>6170178</v>
      </c>
      <c r="S39" s="111">
        <v>5901423</v>
      </c>
      <c r="T39" s="111">
        <v>5493880</v>
      </c>
      <c r="U39" s="111">
        <v>5314463.2369999997</v>
      </c>
      <c r="V39" s="111">
        <v>5020201</v>
      </c>
      <c r="W39" s="111">
        <v>4720562</v>
      </c>
      <c r="X39" s="111">
        <v>4224620</v>
      </c>
      <c r="Y39" s="111">
        <v>3557332.6409999998</v>
      </c>
      <c r="Z39" s="111">
        <v>3101337</v>
      </c>
      <c r="AA39" s="111">
        <v>2703990</v>
      </c>
      <c r="AB39" s="111">
        <v>2478224</v>
      </c>
      <c r="AC39" s="111">
        <v>1441855.9410000001</v>
      </c>
      <c r="AD39" s="111">
        <v>1174439</v>
      </c>
      <c r="AE39" s="111">
        <v>990310</v>
      </c>
      <c r="AF39" s="111">
        <v>1057871</v>
      </c>
      <c r="AG39" s="111">
        <v>1251587.959</v>
      </c>
      <c r="AH39" s="111">
        <v>2256799</v>
      </c>
      <c r="AI39" s="111">
        <v>2322203</v>
      </c>
      <c r="AJ39" s="111">
        <v>2547064</v>
      </c>
      <c r="AK39" s="111">
        <v>2617832.3199999998</v>
      </c>
      <c r="AL39" s="111">
        <v>2603736</v>
      </c>
      <c r="AM39" s="111">
        <v>2660024</v>
      </c>
      <c r="AN39" s="111">
        <v>2743122</v>
      </c>
      <c r="AO39" s="111">
        <v>2562435.7859999998</v>
      </c>
      <c r="AP39" s="111">
        <v>2557652</v>
      </c>
      <c r="AQ39" s="111">
        <v>2682928</v>
      </c>
      <c r="AR39" s="111">
        <v>2798998</v>
      </c>
      <c r="AS39" s="111">
        <v>3210339.72</v>
      </c>
      <c r="AT39" s="111">
        <v>2871373</v>
      </c>
      <c r="AU39" s="111">
        <v>2991009</v>
      </c>
      <c r="AV39" s="111">
        <v>3021012</v>
      </c>
      <c r="AW39" s="111">
        <v>3490521.588</v>
      </c>
      <c r="AX39" s="111">
        <v>3705091</v>
      </c>
      <c r="AY39" s="111">
        <v>3777266</v>
      </c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</row>
    <row r="40" spans="1:71" ht="16.5" customHeight="1" x14ac:dyDescent="0.3">
      <c r="A40" s="111" t="s">
        <v>785</v>
      </c>
      <c r="B40" s="111">
        <v>10972737</v>
      </c>
      <c r="C40" s="111">
        <v>11045008</v>
      </c>
      <c r="D40" s="111">
        <v>11333236</v>
      </c>
      <c r="E40" s="111">
        <v>13303166</v>
      </c>
      <c r="F40" s="111">
        <v>12648437</v>
      </c>
      <c r="G40" s="111">
        <v>741676</v>
      </c>
      <c r="H40" s="111">
        <v>722917</v>
      </c>
      <c r="I40" s="111">
        <v>678218</v>
      </c>
      <c r="J40" s="111">
        <v>654597</v>
      </c>
      <c r="K40" s="111">
        <v>643164</v>
      </c>
      <c r="L40" s="111">
        <v>624189</v>
      </c>
      <c r="M40" s="111">
        <v>527985</v>
      </c>
      <c r="N40" s="111">
        <v>587610</v>
      </c>
      <c r="O40" s="111">
        <v>579247</v>
      </c>
      <c r="P40" s="111">
        <v>552919</v>
      </c>
      <c r="Q40" s="111">
        <v>535076.56999999995</v>
      </c>
      <c r="R40" s="111">
        <v>527353</v>
      </c>
      <c r="S40" s="111">
        <v>516671</v>
      </c>
      <c r="T40" s="111">
        <v>513238</v>
      </c>
      <c r="U40" s="111">
        <v>501704.80499999999</v>
      </c>
      <c r="V40" s="111">
        <v>498475</v>
      </c>
      <c r="W40" s="111">
        <v>14593222</v>
      </c>
      <c r="X40" s="111">
        <v>508532</v>
      </c>
      <c r="Y40" s="111">
        <v>510084.96899999998</v>
      </c>
      <c r="Z40" s="111">
        <v>515249</v>
      </c>
      <c r="AA40" s="111">
        <v>536803</v>
      </c>
      <c r="AB40" s="111">
        <v>539943</v>
      </c>
      <c r="AC40" s="111">
        <v>550265.95700000005</v>
      </c>
      <c r="AD40" s="111">
        <v>1935023</v>
      </c>
      <c r="AE40" s="111">
        <v>2017438</v>
      </c>
      <c r="AF40" s="111">
        <v>2356124</v>
      </c>
      <c r="AG40" s="111">
        <v>2340027.69</v>
      </c>
      <c r="AH40" s="111">
        <v>2343869</v>
      </c>
      <c r="AI40" s="111">
        <v>2018150</v>
      </c>
      <c r="AJ40" s="111">
        <v>1252454</v>
      </c>
      <c r="AK40" s="111">
        <v>2693223.5830000001</v>
      </c>
      <c r="AL40" s="111">
        <v>2550642</v>
      </c>
      <c r="AM40" s="111">
        <v>1694426</v>
      </c>
      <c r="AN40" s="111">
        <v>1990888</v>
      </c>
      <c r="AO40" s="111">
        <v>1878455.284</v>
      </c>
      <c r="AP40" s="111">
        <v>2096827</v>
      </c>
      <c r="AQ40" s="111">
        <v>1997752</v>
      </c>
      <c r="AR40" s="111">
        <v>2007054</v>
      </c>
      <c r="AS40" s="111">
        <v>1641645.47</v>
      </c>
      <c r="AT40" s="111">
        <v>1486155</v>
      </c>
      <c r="AU40" s="111">
        <v>1465583</v>
      </c>
      <c r="AV40" s="111">
        <v>1384947</v>
      </c>
      <c r="AW40" s="111">
        <v>1374894.3160000001</v>
      </c>
      <c r="AX40" s="111">
        <v>66467176</v>
      </c>
      <c r="AY40" s="111">
        <v>64370060</v>
      </c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</row>
    <row r="41" spans="1:71" ht="16.5" customHeight="1" x14ac:dyDescent="0.3">
      <c r="A41" s="111" t="s">
        <v>786</v>
      </c>
      <c r="B41" s="111">
        <v>0</v>
      </c>
      <c r="C41" s="111">
        <v>0</v>
      </c>
      <c r="D41" s="111">
        <v>0</v>
      </c>
      <c r="E41" s="111">
        <v>0</v>
      </c>
      <c r="F41" s="111">
        <v>0</v>
      </c>
      <c r="G41" s="111">
        <v>741676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587610</v>
      </c>
      <c r="O41" s="111">
        <v>0</v>
      </c>
      <c r="P41" s="111">
        <v>0</v>
      </c>
      <c r="Q41" s="111">
        <v>0</v>
      </c>
      <c r="R41" s="111">
        <v>0</v>
      </c>
      <c r="S41" s="111">
        <v>0</v>
      </c>
      <c r="T41" s="111">
        <v>0</v>
      </c>
      <c r="U41" s="111">
        <v>0</v>
      </c>
      <c r="V41" s="111">
        <v>0</v>
      </c>
      <c r="W41" s="111">
        <v>14593222</v>
      </c>
      <c r="X41" s="111">
        <v>0</v>
      </c>
      <c r="Y41" s="111">
        <v>0</v>
      </c>
      <c r="Z41" s="111">
        <v>0</v>
      </c>
      <c r="AA41" s="111">
        <v>0</v>
      </c>
      <c r="AB41" s="111">
        <v>0</v>
      </c>
      <c r="AC41" s="111">
        <v>0</v>
      </c>
      <c r="AD41" s="111">
        <v>0</v>
      </c>
      <c r="AE41" s="111">
        <v>0</v>
      </c>
      <c r="AF41" s="111">
        <v>0</v>
      </c>
      <c r="AG41" s="111">
        <v>0</v>
      </c>
      <c r="AH41" s="111">
        <v>0</v>
      </c>
      <c r="AI41" s="111">
        <v>0</v>
      </c>
      <c r="AJ41" s="111">
        <v>0</v>
      </c>
      <c r="AK41" s="111">
        <v>0</v>
      </c>
      <c r="AL41" s="111">
        <v>0</v>
      </c>
      <c r="AM41" s="111">
        <v>0</v>
      </c>
      <c r="AN41" s="111">
        <v>0</v>
      </c>
      <c r="AO41" s="111">
        <v>0</v>
      </c>
      <c r="AP41" s="111">
        <v>0</v>
      </c>
      <c r="AQ41" s="111">
        <v>0</v>
      </c>
      <c r="AR41" s="111">
        <v>0</v>
      </c>
      <c r="AS41" s="111">
        <v>0</v>
      </c>
      <c r="AT41" s="111">
        <v>0</v>
      </c>
      <c r="AU41" s="111">
        <v>0</v>
      </c>
      <c r="AV41" s="111">
        <v>0</v>
      </c>
      <c r="AW41" s="111">
        <v>0</v>
      </c>
      <c r="AX41" s="111">
        <v>66467176</v>
      </c>
      <c r="AY41" s="111">
        <v>64370060</v>
      </c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</row>
    <row r="42" spans="1:71" ht="16.5" customHeight="1" x14ac:dyDescent="0.3">
      <c r="A42" s="111" t="s">
        <v>787</v>
      </c>
      <c r="B42" s="111">
        <v>106230165</v>
      </c>
      <c r="C42" s="111">
        <v>104789376</v>
      </c>
      <c r="D42" s="111">
        <v>103693600</v>
      </c>
      <c r="E42" s="111">
        <v>101122968</v>
      </c>
      <c r="F42" s="111">
        <v>98676057</v>
      </c>
      <c r="G42" s="111">
        <v>95536353</v>
      </c>
      <c r="H42" s="111">
        <v>93032125</v>
      </c>
      <c r="I42" s="111">
        <v>91454343</v>
      </c>
      <c r="J42" s="111">
        <v>86554183</v>
      </c>
      <c r="K42" s="111">
        <v>80498540</v>
      </c>
      <c r="L42" s="111">
        <v>76064700</v>
      </c>
      <c r="M42" s="111">
        <v>71554479</v>
      </c>
      <c r="N42" s="111">
        <v>66227223</v>
      </c>
      <c r="O42" s="111">
        <v>62788225</v>
      </c>
      <c r="P42" s="111">
        <v>59071753</v>
      </c>
      <c r="Q42" s="111">
        <v>53494459.460000001</v>
      </c>
      <c r="R42" s="111">
        <v>51292899</v>
      </c>
      <c r="S42" s="111">
        <v>49487708</v>
      </c>
      <c r="T42" s="111">
        <v>47922094</v>
      </c>
      <c r="U42" s="111">
        <v>62864488.511</v>
      </c>
      <c r="V42" s="111">
        <v>64636626</v>
      </c>
      <c r="W42" s="111">
        <v>67252083</v>
      </c>
      <c r="X42" s="111">
        <v>70892037</v>
      </c>
      <c r="Y42" s="111">
        <v>77060828.765000001</v>
      </c>
      <c r="Z42" s="111">
        <v>80198880</v>
      </c>
      <c r="AA42" s="111">
        <v>83440477</v>
      </c>
      <c r="AB42" s="111">
        <v>85914288</v>
      </c>
      <c r="AC42" s="111">
        <v>87224051.722000003</v>
      </c>
      <c r="AD42" s="111">
        <v>90409649</v>
      </c>
      <c r="AE42" s="111">
        <v>93620735</v>
      </c>
      <c r="AF42" s="111">
        <v>97019391</v>
      </c>
      <c r="AG42" s="111">
        <v>143754403.76699999</v>
      </c>
      <c r="AH42" s="111">
        <v>153306126</v>
      </c>
      <c r="AI42" s="111">
        <v>231237064</v>
      </c>
      <c r="AJ42" s="111">
        <v>237720512</v>
      </c>
      <c r="AK42" s="111">
        <v>243771011.77000001</v>
      </c>
      <c r="AL42" s="111">
        <v>247159373</v>
      </c>
      <c r="AM42" s="111">
        <v>249373333</v>
      </c>
      <c r="AN42" s="111">
        <v>249471039</v>
      </c>
      <c r="AO42" s="111">
        <v>249226494.40700001</v>
      </c>
      <c r="AP42" s="111">
        <v>252768587</v>
      </c>
      <c r="AQ42" s="111">
        <v>249413076</v>
      </c>
      <c r="AR42" s="111">
        <v>258322996</v>
      </c>
      <c r="AS42" s="111">
        <v>255600312.34999999</v>
      </c>
      <c r="AT42" s="111">
        <v>250595292</v>
      </c>
      <c r="AU42" s="111">
        <v>249983944</v>
      </c>
      <c r="AV42" s="111">
        <v>245902766</v>
      </c>
      <c r="AW42" s="111">
        <v>242526970.24000001</v>
      </c>
      <c r="AX42" s="111">
        <v>319378060</v>
      </c>
      <c r="AY42" s="111">
        <v>316480877</v>
      </c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</row>
    <row r="43" spans="1:71" ht="16.5" customHeight="1" x14ac:dyDescent="0.3">
      <c r="A43" s="111" t="s">
        <v>788</v>
      </c>
      <c r="B43" s="111">
        <v>132680472</v>
      </c>
      <c r="C43" s="111">
        <v>128951688</v>
      </c>
      <c r="D43" s="111">
        <v>127227370</v>
      </c>
      <c r="E43" s="111">
        <v>128081289</v>
      </c>
      <c r="F43" s="111">
        <v>137644241</v>
      </c>
      <c r="G43" s="111">
        <v>131698054</v>
      </c>
      <c r="H43" s="111">
        <v>123679472</v>
      </c>
      <c r="I43" s="111">
        <v>125025725</v>
      </c>
      <c r="J43" s="111">
        <v>132653066</v>
      </c>
      <c r="K43" s="111">
        <v>113497129</v>
      </c>
      <c r="L43" s="111">
        <v>109907730</v>
      </c>
      <c r="M43" s="111">
        <v>97457419</v>
      </c>
      <c r="N43" s="111">
        <v>107984472</v>
      </c>
      <c r="O43" s="111">
        <v>103430798</v>
      </c>
      <c r="P43" s="111">
        <v>94872373</v>
      </c>
      <c r="Q43" s="111">
        <v>86672318.920000002</v>
      </c>
      <c r="R43" s="111">
        <v>98238504</v>
      </c>
      <c r="S43" s="111">
        <v>96163407</v>
      </c>
      <c r="T43" s="111">
        <v>85864900</v>
      </c>
      <c r="U43" s="111">
        <v>100967897.18799999</v>
      </c>
      <c r="V43" s="111">
        <v>116169497</v>
      </c>
      <c r="W43" s="111">
        <v>108563023</v>
      </c>
      <c r="X43" s="111">
        <v>101631195</v>
      </c>
      <c r="Y43" s="111">
        <v>112025710.31900001</v>
      </c>
      <c r="Z43" s="111">
        <v>115870137</v>
      </c>
      <c r="AA43" s="111">
        <v>130442684</v>
      </c>
      <c r="AB43" s="111">
        <v>121249605</v>
      </c>
      <c r="AC43" s="111">
        <v>126350563.017</v>
      </c>
      <c r="AD43" s="111">
        <v>138795265</v>
      </c>
      <c r="AE43" s="111">
        <v>130735323</v>
      </c>
      <c r="AF43" s="111">
        <v>130767050</v>
      </c>
      <c r="AG43" s="111">
        <v>181761273.17199999</v>
      </c>
      <c r="AH43" s="111">
        <v>193570101</v>
      </c>
      <c r="AI43" s="111">
        <v>270723624</v>
      </c>
      <c r="AJ43" s="111">
        <v>271502676</v>
      </c>
      <c r="AK43" s="111">
        <v>275670350.56199998</v>
      </c>
      <c r="AL43" s="111">
        <v>279146720</v>
      </c>
      <c r="AM43" s="111">
        <v>281350417</v>
      </c>
      <c r="AN43" s="111">
        <v>279730933</v>
      </c>
      <c r="AO43" s="111">
        <v>284067354.26800001</v>
      </c>
      <c r="AP43" s="111">
        <v>286785132</v>
      </c>
      <c r="AQ43" s="111">
        <v>282764950</v>
      </c>
      <c r="AR43" s="111">
        <v>291391509</v>
      </c>
      <c r="AS43" s="111">
        <v>290504985.47000003</v>
      </c>
      <c r="AT43" s="111">
        <v>296633567</v>
      </c>
      <c r="AU43" s="111">
        <v>287607414</v>
      </c>
      <c r="AV43" s="111">
        <v>283593134</v>
      </c>
      <c r="AW43" s="111">
        <v>289669121.72799999</v>
      </c>
      <c r="AX43" s="111">
        <v>374715388</v>
      </c>
      <c r="AY43" s="111">
        <v>368074033</v>
      </c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</row>
    <row r="44" spans="1:71" ht="16.5" customHeight="1" x14ac:dyDescent="0.3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</row>
    <row r="45" spans="1:71" ht="16.5" customHeight="1" x14ac:dyDescent="0.3">
      <c r="A45" s="111" t="s">
        <v>789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</row>
    <row r="46" spans="1:71" ht="16.5" customHeight="1" x14ac:dyDescent="0.3">
      <c r="A46" s="111" t="s">
        <v>790</v>
      </c>
      <c r="B46" s="111">
        <v>0</v>
      </c>
      <c r="C46" s="111">
        <v>0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5000000</v>
      </c>
      <c r="Y46" s="111">
        <v>4000000</v>
      </c>
      <c r="Z46" s="111">
        <v>0</v>
      </c>
      <c r="AA46" s="111">
        <v>0</v>
      </c>
      <c r="AB46" s="111">
        <v>3000000</v>
      </c>
      <c r="AC46" s="111">
        <v>0</v>
      </c>
      <c r="AD46" s="111">
        <v>0</v>
      </c>
      <c r="AE46" s="111">
        <v>0</v>
      </c>
      <c r="AF46" s="111">
        <v>10500000</v>
      </c>
      <c r="AG46" s="111">
        <v>8500000</v>
      </c>
      <c r="AH46" s="111">
        <v>6500000</v>
      </c>
      <c r="AI46" s="111">
        <v>11190000</v>
      </c>
      <c r="AJ46" s="111">
        <v>20790000</v>
      </c>
      <c r="AK46" s="111">
        <v>9200000</v>
      </c>
      <c r="AL46" s="111">
        <v>0</v>
      </c>
      <c r="AM46" s="111">
        <v>9000000</v>
      </c>
      <c r="AN46" s="111">
        <v>12000000</v>
      </c>
      <c r="AO46" s="111">
        <v>6500000</v>
      </c>
      <c r="AP46" s="111">
        <v>50000</v>
      </c>
      <c r="AQ46" s="111">
        <v>2050000</v>
      </c>
      <c r="AR46" s="111">
        <v>8050000</v>
      </c>
      <c r="AS46" s="111">
        <v>5900000</v>
      </c>
      <c r="AT46" s="111">
        <v>0</v>
      </c>
      <c r="AU46" s="111">
        <v>0</v>
      </c>
      <c r="AV46" s="111">
        <v>1000000</v>
      </c>
      <c r="AW46" s="111">
        <v>0</v>
      </c>
      <c r="AX46" s="111">
        <v>0</v>
      </c>
      <c r="AY46" s="111">
        <v>0</v>
      </c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</row>
    <row r="47" spans="1:71" ht="16.5" customHeight="1" x14ac:dyDescent="0.3">
      <c r="A47" s="111" t="s">
        <v>791</v>
      </c>
      <c r="B47" s="111">
        <v>4155578</v>
      </c>
      <c r="C47" s="111">
        <v>4754706</v>
      </c>
      <c r="D47" s="111">
        <v>4738731</v>
      </c>
      <c r="E47" s="111">
        <v>4263084</v>
      </c>
      <c r="F47" s="111">
        <v>3825637</v>
      </c>
      <c r="G47" s="111">
        <v>3990364</v>
      </c>
      <c r="H47" s="111">
        <v>3274747</v>
      </c>
      <c r="I47" s="111">
        <v>2728774</v>
      </c>
      <c r="J47" s="111">
        <v>3447786</v>
      </c>
      <c r="K47" s="111">
        <v>2614518</v>
      </c>
      <c r="L47" s="111">
        <v>2865634</v>
      </c>
      <c r="M47" s="111">
        <v>3159585</v>
      </c>
      <c r="N47" s="111">
        <v>2582893</v>
      </c>
      <c r="O47" s="111">
        <v>2782668</v>
      </c>
      <c r="P47" s="111">
        <v>2601196</v>
      </c>
      <c r="Q47" s="111">
        <v>3520283.47</v>
      </c>
      <c r="R47" s="111">
        <v>3517212</v>
      </c>
      <c r="S47" s="111">
        <v>10340113</v>
      </c>
      <c r="T47" s="111">
        <v>12173472</v>
      </c>
      <c r="U47" s="111">
        <v>14785111.6</v>
      </c>
      <c r="V47" s="111">
        <v>12240073</v>
      </c>
      <c r="W47" s="111">
        <v>7034989</v>
      </c>
      <c r="X47" s="111">
        <v>17263745</v>
      </c>
      <c r="Y47" s="111">
        <v>21254377.894000001</v>
      </c>
      <c r="Z47" s="111">
        <v>19333192</v>
      </c>
      <c r="AA47" s="111">
        <v>20945581</v>
      </c>
      <c r="AB47" s="111">
        <v>20250175</v>
      </c>
      <c r="AC47" s="111">
        <v>23092055.329</v>
      </c>
      <c r="AD47" s="111">
        <v>23025265</v>
      </c>
      <c r="AE47" s="111">
        <v>22606055</v>
      </c>
      <c r="AF47" s="111">
        <v>22621310</v>
      </c>
      <c r="AG47" s="111">
        <v>27750537.993999999</v>
      </c>
      <c r="AH47" s="111">
        <v>32423242</v>
      </c>
      <c r="AI47" s="111">
        <v>31585075</v>
      </c>
      <c r="AJ47" s="111">
        <v>29951420</v>
      </c>
      <c r="AK47" s="111">
        <v>34292055.244000003</v>
      </c>
      <c r="AL47" s="111">
        <v>31687659</v>
      </c>
      <c r="AM47" s="111">
        <v>30801025</v>
      </c>
      <c r="AN47" s="111">
        <v>28276413</v>
      </c>
      <c r="AO47" s="111">
        <v>32140894.338</v>
      </c>
      <c r="AP47" s="111">
        <v>33569736</v>
      </c>
      <c r="AQ47" s="111">
        <v>31058578</v>
      </c>
      <c r="AR47" s="111">
        <v>33281146</v>
      </c>
      <c r="AS47" s="111">
        <v>37679694.759999998</v>
      </c>
      <c r="AT47" s="111">
        <v>39381828</v>
      </c>
      <c r="AU47" s="111">
        <v>38210690</v>
      </c>
      <c r="AV47" s="111">
        <v>40387093</v>
      </c>
      <c r="AW47" s="111">
        <v>41376819.745999999</v>
      </c>
      <c r="AX47" s="111">
        <v>39057171</v>
      </c>
      <c r="AY47" s="111">
        <v>39242574</v>
      </c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</row>
    <row r="48" spans="1:71" ht="16.5" customHeight="1" x14ac:dyDescent="0.3">
      <c r="A48" s="111" t="s">
        <v>765</v>
      </c>
      <c r="B48" s="111">
        <v>4155578</v>
      </c>
      <c r="C48" s="111">
        <v>4754706</v>
      </c>
      <c r="D48" s="111">
        <v>4738731</v>
      </c>
      <c r="E48" s="111">
        <v>4263084</v>
      </c>
      <c r="F48" s="111">
        <v>3825637</v>
      </c>
      <c r="G48" s="111">
        <v>3990364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0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0</v>
      </c>
      <c r="AR48" s="111">
        <v>0</v>
      </c>
      <c r="AS48" s="111">
        <v>0</v>
      </c>
      <c r="AT48" s="111">
        <v>0</v>
      </c>
      <c r="AU48" s="111">
        <v>0</v>
      </c>
      <c r="AV48" s="111">
        <v>0</v>
      </c>
      <c r="AW48" s="111">
        <v>0</v>
      </c>
      <c r="AX48" s="111">
        <v>39057171</v>
      </c>
      <c r="AY48" s="111">
        <v>39242574</v>
      </c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</row>
    <row r="49" spans="1:71" ht="16.5" customHeight="1" x14ac:dyDescent="0.3">
      <c r="A49" s="111" t="s">
        <v>792</v>
      </c>
      <c r="B49" s="111">
        <v>0</v>
      </c>
      <c r="C49" s="111">
        <v>0</v>
      </c>
      <c r="D49" s="111">
        <v>0</v>
      </c>
      <c r="E49" s="111">
        <v>0</v>
      </c>
      <c r="F49" s="111">
        <v>0</v>
      </c>
      <c r="G49" s="111">
        <v>189075</v>
      </c>
      <c r="H49" s="111">
        <v>136102</v>
      </c>
      <c r="I49" s="111">
        <v>240104</v>
      </c>
      <c r="J49" s="111">
        <v>127672</v>
      </c>
      <c r="K49" s="111">
        <v>200308</v>
      </c>
      <c r="L49" s="111">
        <v>202038</v>
      </c>
      <c r="M49" s="111">
        <v>244946</v>
      </c>
      <c r="N49" s="111">
        <v>22572</v>
      </c>
      <c r="O49" s="111">
        <v>51917</v>
      </c>
      <c r="P49" s="111">
        <v>5893923</v>
      </c>
      <c r="Q49" s="111">
        <v>6058796.3799999999</v>
      </c>
      <c r="R49" s="111">
        <v>5438125</v>
      </c>
      <c r="S49" s="111">
        <v>0</v>
      </c>
      <c r="T49" s="111">
        <v>0</v>
      </c>
      <c r="U49" s="111">
        <v>0</v>
      </c>
      <c r="V49" s="111">
        <v>0</v>
      </c>
      <c r="W49" s="111">
        <v>7128274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11">
        <v>0</v>
      </c>
      <c r="AS49" s="111">
        <v>0</v>
      </c>
      <c r="AT49" s="111">
        <v>0</v>
      </c>
      <c r="AU49" s="111">
        <v>0</v>
      </c>
      <c r="AV49" s="111">
        <v>0</v>
      </c>
      <c r="AW49" s="111">
        <v>0</v>
      </c>
      <c r="AX49" s="111">
        <v>0</v>
      </c>
      <c r="AY49" s="111">
        <v>0</v>
      </c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</row>
    <row r="50" spans="1:71" ht="16.5" customHeight="1" x14ac:dyDescent="0.3">
      <c r="A50" s="111" t="s">
        <v>765</v>
      </c>
      <c r="B50" s="111">
        <v>0</v>
      </c>
      <c r="C50" s="111">
        <v>0</v>
      </c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7128274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0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11">
        <v>0</v>
      </c>
      <c r="AS50" s="111">
        <v>0</v>
      </c>
      <c r="AT50" s="111">
        <v>0</v>
      </c>
      <c r="AU50" s="111">
        <v>0</v>
      </c>
      <c r="AV50" s="111">
        <v>0</v>
      </c>
      <c r="AW50" s="111">
        <v>0</v>
      </c>
      <c r="AX50" s="111">
        <v>0</v>
      </c>
      <c r="AY50" s="111">
        <v>0</v>
      </c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</row>
    <row r="51" spans="1:71" ht="16.5" customHeight="1" x14ac:dyDescent="0.3">
      <c r="A51" s="111" t="s">
        <v>767</v>
      </c>
      <c r="B51" s="111">
        <v>0</v>
      </c>
      <c r="C51" s="111">
        <v>0</v>
      </c>
      <c r="D51" s="111">
        <v>0</v>
      </c>
      <c r="E51" s="111">
        <v>0</v>
      </c>
      <c r="F51" s="111">
        <v>0</v>
      </c>
      <c r="G51" s="111">
        <v>189075</v>
      </c>
      <c r="H51" s="111">
        <v>136102</v>
      </c>
      <c r="I51" s="111">
        <v>240104</v>
      </c>
      <c r="J51" s="111">
        <v>127672</v>
      </c>
      <c r="K51" s="111">
        <v>200308</v>
      </c>
      <c r="L51" s="111">
        <v>202038</v>
      </c>
      <c r="M51" s="111">
        <v>244946</v>
      </c>
      <c r="N51" s="111">
        <v>0</v>
      </c>
      <c r="O51" s="111">
        <v>51917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11">
        <v>0</v>
      </c>
      <c r="AS51" s="111">
        <v>0</v>
      </c>
      <c r="AT51" s="111">
        <v>0</v>
      </c>
      <c r="AU51" s="111">
        <v>0</v>
      </c>
      <c r="AV51" s="111">
        <v>0</v>
      </c>
      <c r="AW51" s="111">
        <v>0</v>
      </c>
      <c r="AX51" s="111">
        <v>0</v>
      </c>
      <c r="AY51" s="111">
        <v>0</v>
      </c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</row>
    <row r="52" spans="1:71" ht="16.5" customHeight="1" x14ac:dyDescent="0.3">
      <c r="A52" s="111" t="s">
        <v>766</v>
      </c>
      <c r="B52" s="111">
        <v>354800</v>
      </c>
      <c r="C52" s="111">
        <v>330110</v>
      </c>
      <c r="D52" s="111">
        <v>311564</v>
      </c>
      <c r="E52" s="111">
        <v>486336</v>
      </c>
      <c r="F52" s="111">
        <v>204349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1000000</v>
      </c>
      <c r="AK52" s="111">
        <v>0</v>
      </c>
      <c r="AL52" s="111">
        <v>0</v>
      </c>
      <c r="AM52" s="111">
        <v>0</v>
      </c>
      <c r="AN52" s="111">
        <v>2000000</v>
      </c>
      <c r="AO52" s="111">
        <v>0</v>
      </c>
      <c r="AP52" s="111">
        <v>0</v>
      </c>
      <c r="AQ52" s="111">
        <v>500000</v>
      </c>
      <c r="AR52" s="111">
        <v>2000000</v>
      </c>
      <c r="AS52" s="111">
        <v>0</v>
      </c>
      <c r="AT52" s="111">
        <v>0</v>
      </c>
      <c r="AU52" s="111">
        <v>0</v>
      </c>
      <c r="AV52" s="111">
        <v>1000000</v>
      </c>
      <c r="AW52" s="111">
        <v>0</v>
      </c>
      <c r="AX52" s="111">
        <v>0</v>
      </c>
      <c r="AY52" s="111">
        <v>0</v>
      </c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</row>
    <row r="53" spans="1:71" ht="16.5" customHeight="1" x14ac:dyDescent="0.3">
      <c r="A53" s="111" t="s">
        <v>767</v>
      </c>
      <c r="B53" s="111">
        <v>354800</v>
      </c>
      <c r="C53" s="111">
        <v>330110</v>
      </c>
      <c r="D53" s="111">
        <v>311564</v>
      </c>
      <c r="E53" s="111">
        <v>486336</v>
      </c>
      <c r="F53" s="111">
        <v>204349</v>
      </c>
      <c r="G53" s="111">
        <v>0</v>
      </c>
      <c r="H53" s="111">
        <v>0</v>
      </c>
      <c r="I53" s="111">
        <v>0</v>
      </c>
      <c r="J53" s="111">
        <v>0</v>
      </c>
      <c r="K53" s="111">
        <v>0</v>
      </c>
      <c r="L53" s="111">
        <v>0</v>
      </c>
      <c r="M53" s="111">
        <v>0</v>
      </c>
      <c r="N53" s="111">
        <v>0</v>
      </c>
      <c r="O53" s="111">
        <v>0</v>
      </c>
      <c r="P53" s="111">
        <v>0</v>
      </c>
      <c r="Q53" s="111">
        <v>0</v>
      </c>
      <c r="R53" s="111">
        <v>0</v>
      </c>
      <c r="S53" s="111">
        <v>0</v>
      </c>
      <c r="T53" s="111">
        <v>0</v>
      </c>
      <c r="U53" s="111">
        <v>0</v>
      </c>
      <c r="V53" s="111">
        <v>0</v>
      </c>
      <c r="W53" s="111">
        <v>0</v>
      </c>
      <c r="X53" s="111">
        <v>0</v>
      </c>
      <c r="Y53" s="111">
        <v>0</v>
      </c>
      <c r="Z53" s="111">
        <v>0</v>
      </c>
      <c r="AA53" s="111">
        <v>0</v>
      </c>
      <c r="AB53" s="111">
        <v>0</v>
      </c>
      <c r="AC53" s="111">
        <v>0</v>
      </c>
      <c r="AD53" s="111">
        <v>0</v>
      </c>
      <c r="AE53" s="111">
        <v>0</v>
      </c>
      <c r="AF53" s="111">
        <v>0</v>
      </c>
      <c r="AG53" s="111">
        <v>0</v>
      </c>
      <c r="AH53" s="111">
        <v>0</v>
      </c>
      <c r="AI53" s="111">
        <v>0</v>
      </c>
      <c r="AJ53" s="111">
        <v>1000000</v>
      </c>
      <c r="AK53" s="111">
        <v>0</v>
      </c>
      <c r="AL53" s="111">
        <v>0</v>
      </c>
      <c r="AM53" s="111">
        <v>0</v>
      </c>
      <c r="AN53" s="111">
        <v>2000000</v>
      </c>
      <c r="AO53" s="111">
        <v>0</v>
      </c>
      <c r="AP53" s="111">
        <v>0</v>
      </c>
      <c r="AQ53" s="111">
        <v>500000</v>
      </c>
      <c r="AR53" s="111">
        <v>2000000</v>
      </c>
      <c r="AS53" s="111">
        <v>0</v>
      </c>
      <c r="AT53" s="111">
        <v>0</v>
      </c>
      <c r="AU53" s="111">
        <v>0</v>
      </c>
      <c r="AV53" s="111">
        <v>1000000</v>
      </c>
      <c r="AW53" s="111">
        <v>0</v>
      </c>
      <c r="AX53" s="111">
        <v>0</v>
      </c>
      <c r="AY53" s="111">
        <v>0</v>
      </c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</row>
    <row r="54" spans="1:71" ht="16.5" customHeight="1" x14ac:dyDescent="0.3">
      <c r="A54" s="111" t="s">
        <v>793</v>
      </c>
      <c r="B54" s="111">
        <v>3991290</v>
      </c>
      <c r="C54" s="111">
        <v>4020540</v>
      </c>
      <c r="D54" s="111">
        <v>6906813</v>
      </c>
      <c r="E54" s="111">
        <v>7037683</v>
      </c>
      <c r="F54" s="111">
        <v>3889173</v>
      </c>
      <c r="G54" s="111">
        <v>3923078</v>
      </c>
      <c r="H54" s="111">
        <v>498285</v>
      </c>
      <c r="I54" s="111">
        <v>497440</v>
      </c>
      <c r="J54" s="111">
        <v>481635</v>
      </c>
      <c r="K54" s="111">
        <v>480831</v>
      </c>
      <c r="L54" s="111">
        <v>4443450</v>
      </c>
      <c r="M54" s="111">
        <v>15882669</v>
      </c>
      <c r="N54" s="111">
        <v>15735569</v>
      </c>
      <c r="O54" s="111">
        <v>16243482</v>
      </c>
      <c r="P54" s="111">
        <v>18021117</v>
      </c>
      <c r="Q54" s="111">
        <v>5469182.9500000002</v>
      </c>
      <c r="R54" s="111">
        <v>5458268</v>
      </c>
      <c r="S54" s="111">
        <v>9473542</v>
      </c>
      <c r="T54" s="111">
        <v>8463638</v>
      </c>
      <c r="U54" s="111">
        <v>8461950.1129999999</v>
      </c>
      <c r="V54" s="111">
        <v>10943746</v>
      </c>
      <c r="W54" s="111">
        <v>6970169</v>
      </c>
      <c r="X54" s="111">
        <v>2975455</v>
      </c>
      <c r="Y54" s="111">
        <v>5303408.7570000002</v>
      </c>
      <c r="Z54" s="111">
        <v>2772065</v>
      </c>
      <c r="AA54" s="111">
        <v>6430536</v>
      </c>
      <c r="AB54" s="111">
        <v>6424363</v>
      </c>
      <c r="AC54" s="111">
        <v>6227880.6150000002</v>
      </c>
      <c r="AD54" s="111">
        <v>3221131</v>
      </c>
      <c r="AE54" s="111">
        <v>3341711</v>
      </c>
      <c r="AF54" s="111">
        <v>4375328</v>
      </c>
      <c r="AG54" s="111">
        <v>4355626.8629999999</v>
      </c>
      <c r="AH54" s="111">
        <v>4267810</v>
      </c>
      <c r="AI54" s="111">
        <v>4648995</v>
      </c>
      <c r="AJ54" s="111">
        <v>4597328</v>
      </c>
      <c r="AK54" s="111">
        <v>12501861.649</v>
      </c>
      <c r="AL54" s="111">
        <v>14692170</v>
      </c>
      <c r="AM54" s="111">
        <v>14301366</v>
      </c>
      <c r="AN54" s="111">
        <v>17524969</v>
      </c>
      <c r="AO54" s="111">
        <v>17064479.761999998</v>
      </c>
      <c r="AP54" s="111">
        <v>14408092</v>
      </c>
      <c r="AQ54" s="111">
        <v>22034960</v>
      </c>
      <c r="AR54" s="111">
        <v>23421749</v>
      </c>
      <c r="AS54" s="111">
        <v>15175352.050000001</v>
      </c>
      <c r="AT54" s="111">
        <v>15201785</v>
      </c>
      <c r="AU54" s="111">
        <v>15548751</v>
      </c>
      <c r="AV54" s="111">
        <v>35857453</v>
      </c>
      <c r="AW54" s="111">
        <v>49361923.927000001</v>
      </c>
      <c r="AX54" s="111">
        <v>60565763</v>
      </c>
      <c r="AY54" s="111">
        <v>59380373</v>
      </c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</row>
    <row r="55" spans="1:71" ht="16.5" customHeight="1" x14ac:dyDescent="0.3">
      <c r="A55" s="111" t="s">
        <v>1050</v>
      </c>
      <c r="B55" s="111">
        <v>0</v>
      </c>
      <c r="C55" s="111">
        <v>0</v>
      </c>
      <c r="D55" s="111">
        <v>0</v>
      </c>
      <c r="E55" s="111">
        <v>0</v>
      </c>
      <c r="F55" s="111">
        <v>0</v>
      </c>
      <c r="G55" s="111">
        <v>3923078</v>
      </c>
      <c r="H55" s="111">
        <v>479004</v>
      </c>
      <c r="I55" s="111">
        <v>476440</v>
      </c>
      <c r="J55" s="111">
        <v>462367</v>
      </c>
      <c r="K55" s="111">
        <v>463214</v>
      </c>
      <c r="L55" s="111">
        <v>434378</v>
      </c>
      <c r="M55" s="111">
        <v>11869831</v>
      </c>
      <c r="N55" s="111">
        <v>0</v>
      </c>
      <c r="O55" s="111">
        <v>0</v>
      </c>
      <c r="P55" s="111">
        <v>0</v>
      </c>
      <c r="Q55" s="111">
        <v>0</v>
      </c>
      <c r="R55" s="111">
        <v>0</v>
      </c>
      <c r="S55" s="111">
        <v>0</v>
      </c>
      <c r="T55" s="111">
        <v>0</v>
      </c>
      <c r="U55" s="111">
        <v>0</v>
      </c>
      <c r="V55" s="111">
        <v>0</v>
      </c>
      <c r="W55" s="111">
        <v>6970169</v>
      </c>
      <c r="X55" s="111">
        <v>0</v>
      </c>
      <c r="Y55" s="111">
        <v>0</v>
      </c>
      <c r="Z55" s="111">
        <v>0</v>
      </c>
      <c r="AA55" s="111">
        <v>0</v>
      </c>
      <c r="AB55" s="111">
        <v>0</v>
      </c>
      <c r="AC55" s="111">
        <v>0</v>
      </c>
      <c r="AD55" s="111">
        <v>0</v>
      </c>
      <c r="AE55" s="111">
        <v>0</v>
      </c>
      <c r="AF55" s="111">
        <v>4375328</v>
      </c>
      <c r="AG55" s="111">
        <v>0</v>
      </c>
      <c r="AH55" s="111">
        <v>0</v>
      </c>
      <c r="AI55" s="111">
        <v>4648995</v>
      </c>
      <c r="AJ55" s="111">
        <v>0</v>
      </c>
      <c r="AK55" s="111">
        <v>0</v>
      </c>
      <c r="AL55" s="111">
        <v>0</v>
      </c>
      <c r="AM55" s="111">
        <v>0</v>
      </c>
      <c r="AN55" s="111">
        <v>0</v>
      </c>
      <c r="AO55" s="111">
        <v>0</v>
      </c>
      <c r="AP55" s="111">
        <v>0</v>
      </c>
      <c r="AQ55" s="111">
        <v>0</v>
      </c>
      <c r="AR55" s="111">
        <v>0</v>
      </c>
      <c r="AS55" s="111">
        <v>0</v>
      </c>
      <c r="AT55" s="111">
        <v>0</v>
      </c>
      <c r="AU55" s="111">
        <v>0</v>
      </c>
      <c r="AV55" s="111">
        <v>0</v>
      </c>
      <c r="AW55" s="111">
        <v>0</v>
      </c>
      <c r="AX55" s="111">
        <v>0</v>
      </c>
      <c r="AY55" s="111">
        <v>0</v>
      </c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</row>
    <row r="56" spans="1:71" ht="16.5" customHeight="1" x14ac:dyDescent="0.3">
      <c r="A56" s="111" t="s">
        <v>795</v>
      </c>
      <c r="B56" s="111">
        <v>3991290</v>
      </c>
      <c r="C56" s="111">
        <v>0</v>
      </c>
      <c r="D56" s="111">
        <v>0</v>
      </c>
      <c r="E56" s="111">
        <v>0</v>
      </c>
      <c r="F56" s="111">
        <v>0</v>
      </c>
      <c r="G56" s="111">
        <v>0</v>
      </c>
      <c r="H56" s="111">
        <v>19281</v>
      </c>
      <c r="I56" s="111">
        <v>21000</v>
      </c>
      <c r="J56" s="111">
        <v>19268</v>
      </c>
      <c r="K56" s="111">
        <v>17617</v>
      </c>
      <c r="L56" s="111">
        <v>17765</v>
      </c>
      <c r="M56" s="111">
        <v>21146</v>
      </c>
      <c r="N56" s="111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11">
        <v>0</v>
      </c>
      <c r="V56" s="111">
        <v>0</v>
      </c>
      <c r="W56" s="111">
        <v>0</v>
      </c>
      <c r="X56" s="111">
        <v>0</v>
      </c>
      <c r="Y56" s="111">
        <v>0</v>
      </c>
      <c r="Z56" s="111">
        <v>0</v>
      </c>
      <c r="AA56" s="111">
        <v>0</v>
      </c>
      <c r="AB56" s="111">
        <v>0</v>
      </c>
      <c r="AC56" s="111">
        <v>0</v>
      </c>
      <c r="AD56" s="111">
        <v>0</v>
      </c>
      <c r="AE56" s="111">
        <v>0</v>
      </c>
      <c r="AF56" s="111">
        <v>0</v>
      </c>
      <c r="AG56" s="111">
        <v>0</v>
      </c>
      <c r="AH56" s="111">
        <v>0</v>
      </c>
      <c r="AI56" s="111">
        <v>0</v>
      </c>
      <c r="AJ56" s="111">
        <v>0</v>
      </c>
      <c r="AK56" s="111">
        <v>0</v>
      </c>
      <c r="AL56" s="111">
        <v>0</v>
      </c>
      <c r="AM56" s="111">
        <v>0</v>
      </c>
      <c r="AN56" s="111">
        <v>0</v>
      </c>
      <c r="AO56" s="111">
        <v>0</v>
      </c>
      <c r="AP56" s="111">
        <v>0</v>
      </c>
      <c r="AQ56" s="111">
        <v>0</v>
      </c>
      <c r="AR56" s="111">
        <v>0</v>
      </c>
      <c r="AS56" s="111">
        <v>0</v>
      </c>
      <c r="AT56" s="111">
        <v>0</v>
      </c>
      <c r="AU56" s="111">
        <v>0</v>
      </c>
      <c r="AV56" s="111">
        <v>0</v>
      </c>
      <c r="AW56" s="111">
        <v>0</v>
      </c>
      <c r="AX56" s="111">
        <v>0</v>
      </c>
      <c r="AY56" s="111">
        <v>0</v>
      </c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</row>
    <row r="57" spans="1:71" ht="16.5" customHeight="1" x14ac:dyDescent="0.3">
      <c r="A57" s="111" t="s">
        <v>1051</v>
      </c>
      <c r="B57" s="111">
        <v>0</v>
      </c>
      <c r="C57" s="111">
        <v>0</v>
      </c>
      <c r="D57" s="111">
        <v>0</v>
      </c>
      <c r="E57" s="111">
        <v>0</v>
      </c>
      <c r="F57" s="111">
        <v>0</v>
      </c>
      <c r="G57" s="111">
        <v>0</v>
      </c>
      <c r="H57" s="111">
        <v>0</v>
      </c>
      <c r="I57" s="111">
        <v>0</v>
      </c>
      <c r="J57" s="111">
        <v>0</v>
      </c>
      <c r="K57" s="111">
        <v>0</v>
      </c>
      <c r="L57" s="111">
        <v>0</v>
      </c>
      <c r="M57" s="111">
        <v>0</v>
      </c>
      <c r="N57" s="111">
        <v>0</v>
      </c>
      <c r="O57" s="111">
        <v>0</v>
      </c>
      <c r="P57" s="111">
        <v>0</v>
      </c>
      <c r="Q57" s="111">
        <v>0</v>
      </c>
      <c r="R57" s="111">
        <v>0</v>
      </c>
      <c r="S57" s="111">
        <v>0</v>
      </c>
      <c r="T57" s="111">
        <v>0</v>
      </c>
      <c r="U57" s="111">
        <v>0</v>
      </c>
      <c r="V57" s="111">
        <v>0</v>
      </c>
      <c r="W57" s="111">
        <v>0</v>
      </c>
      <c r="X57" s="111">
        <v>0</v>
      </c>
      <c r="Y57" s="111">
        <v>0</v>
      </c>
      <c r="Z57" s="111">
        <v>0</v>
      </c>
      <c r="AA57" s="111">
        <v>0</v>
      </c>
      <c r="AB57" s="111">
        <v>0</v>
      </c>
      <c r="AC57" s="111">
        <v>0</v>
      </c>
      <c r="AD57" s="111">
        <v>0</v>
      </c>
      <c r="AE57" s="111">
        <v>0</v>
      </c>
      <c r="AF57" s="111">
        <v>0</v>
      </c>
      <c r="AG57" s="111">
        <v>0</v>
      </c>
      <c r="AH57" s="111">
        <v>0</v>
      </c>
      <c r="AI57" s="111">
        <v>0</v>
      </c>
      <c r="AJ57" s="111">
        <v>0</v>
      </c>
      <c r="AK57" s="111">
        <v>0</v>
      </c>
      <c r="AL57" s="111">
        <v>0</v>
      </c>
      <c r="AM57" s="111">
        <v>0</v>
      </c>
      <c r="AN57" s="111">
        <v>0</v>
      </c>
      <c r="AO57" s="111">
        <v>0</v>
      </c>
      <c r="AP57" s="111">
        <v>14074995</v>
      </c>
      <c r="AQ57" s="111">
        <v>0</v>
      </c>
      <c r="AR57" s="111">
        <v>0</v>
      </c>
      <c r="AS57" s="111">
        <v>3971753.45</v>
      </c>
      <c r="AT57" s="111">
        <v>0</v>
      </c>
      <c r="AU57" s="111">
        <v>0</v>
      </c>
      <c r="AV57" s="111">
        <v>0</v>
      </c>
      <c r="AW57" s="111">
        <v>0</v>
      </c>
      <c r="AX57" s="111">
        <v>24651114</v>
      </c>
      <c r="AY57" s="111">
        <v>24813185</v>
      </c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</row>
    <row r="58" spans="1:71" ht="16.5" customHeight="1" x14ac:dyDescent="0.3">
      <c r="A58" s="111" t="s">
        <v>1052</v>
      </c>
      <c r="B58" s="111">
        <v>0</v>
      </c>
      <c r="C58" s="111">
        <v>0</v>
      </c>
      <c r="D58" s="111">
        <v>0</v>
      </c>
      <c r="E58" s="111">
        <v>0</v>
      </c>
      <c r="F58" s="111">
        <v>0</v>
      </c>
      <c r="G58" s="111">
        <v>0</v>
      </c>
      <c r="H58" s="111">
        <v>0</v>
      </c>
      <c r="I58" s="111">
        <v>0</v>
      </c>
      <c r="J58" s="111">
        <v>0</v>
      </c>
      <c r="K58" s="111">
        <v>0</v>
      </c>
      <c r="L58" s="111">
        <v>3991307</v>
      </c>
      <c r="M58" s="111">
        <v>3991692</v>
      </c>
      <c r="N58" s="111">
        <v>0</v>
      </c>
      <c r="O58" s="111">
        <v>0</v>
      </c>
      <c r="P58" s="111">
        <v>0</v>
      </c>
      <c r="Q58" s="111">
        <v>0</v>
      </c>
      <c r="R58" s="111">
        <v>0</v>
      </c>
      <c r="S58" s="111">
        <v>0</v>
      </c>
      <c r="T58" s="111">
        <v>0</v>
      </c>
      <c r="U58" s="111">
        <v>0</v>
      </c>
      <c r="V58" s="111">
        <v>0</v>
      </c>
      <c r="W58" s="111">
        <v>0</v>
      </c>
      <c r="X58" s="111">
        <v>0</v>
      </c>
      <c r="Y58" s="111">
        <v>0</v>
      </c>
      <c r="Z58" s="111">
        <v>0</v>
      </c>
      <c r="AA58" s="111">
        <v>0</v>
      </c>
      <c r="AB58" s="111">
        <v>0</v>
      </c>
      <c r="AC58" s="111">
        <v>0</v>
      </c>
      <c r="AD58" s="111">
        <v>0</v>
      </c>
      <c r="AE58" s="111">
        <v>0</v>
      </c>
      <c r="AF58" s="111">
        <v>0</v>
      </c>
      <c r="AG58" s="111">
        <v>0</v>
      </c>
      <c r="AH58" s="111">
        <v>0</v>
      </c>
      <c r="AI58" s="111">
        <v>0</v>
      </c>
      <c r="AJ58" s="111">
        <v>0</v>
      </c>
      <c r="AK58" s="111">
        <v>0</v>
      </c>
      <c r="AL58" s="111">
        <v>0</v>
      </c>
      <c r="AM58" s="111">
        <v>0</v>
      </c>
      <c r="AN58" s="111">
        <v>0</v>
      </c>
      <c r="AO58" s="111">
        <v>0</v>
      </c>
      <c r="AP58" s="111">
        <v>0</v>
      </c>
      <c r="AQ58" s="111">
        <v>0</v>
      </c>
      <c r="AR58" s="111">
        <v>0</v>
      </c>
      <c r="AS58" s="111">
        <v>0</v>
      </c>
      <c r="AT58" s="111">
        <v>0</v>
      </c>
      <c r="AU58" s="111">
        <v>0</v>
      </c>
      <c r="AV58" s="111">
        <v>0</v>
      </c>
      <c r="AW58" s="111">
        <v>0</v>
      </c>
      <c r="AX58" s="111">
        <v>0</v>
      </c>
      <c r="AY58" s="111">
        <v>0</v>
      </c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</row>
    <row r="59" spans="1:71" ht="16.5" customHeight="1" x14ac:dyDescent="0.3">
      <c r="A59" s="111" t="s">
        <v>1053</v>
      </c>
      <c r="B59" s="111">
        <v>0</v>
      </c>
      <c r="C59" s="111">
        <v>4020540</v>
      </c>
      <c r="D59" s="111">
        <v>6906813</v>
      </c>
      <c r="E59" s="111">
        <v>7037683</v>
      </c>
      <c r="F59" s="111">
        <v>3889173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11">
        <v>0</v>
      </c>
      <c r="O59" s="111">
        <v>0</v>
      </c>
      <c r="P59" s="111">
        <v>0</v>
      </c>
      <c r="Q59" s="111">
        <v>0</v>
      </c>
      <c r="R59" s="111">
        <v>0</v>
      </c>
      <c r="S59" s="111">
        <v>0</v>
      </c>
      <c r="T59" s="111">
        <v>0</v>
      </c>
      <c r="U59" s="111">
        <v>0</v>
      </c>
      <c r="V59" s="111">
        <v>0</v>
      </c>
      <c r="W59" s="111">
        <v>0</v>
      </c>
      <c r="X59" s="111">
        <v>0</v>
      </c>
      <c r="Y59" s="111">
        <v>0</v>
      </c>
      <c r="Z59" s="111">
        <v>0</v>
      </c>
      <c r="AA59" s="111">
        <v>0</v>
      </c>
      <c r="AB59" s="111">
        <v>0</v>
      </c>
      <c r="AC59" s="111">
        <v>0</v>
      </c>
      <c r="AD59" s="111">
        <v>0</v>
      </c>
      <c r="AE59" s="111">
        <v>0</v>
      </c>
      <c r="AF59" s="111">
        <v>0</v>
      </c>
      <c r="AG59" s="111">
        <v>0</v>
      </c>
      <c r="AH59" s="111">
        <v>0</v>
      </c>
      <c r="AI59" s="111">
        <v>0</v>
      </c>
      <c r="AJ59" s="111">
        <v>0</v>
      </c>
      <c r="AK59" s="111">
        <v>0</v>
      </c>
      <c r="AL59" s="111">
        <v>0</v>
      </c>
      <c r="AM59" s="111">
        <v>0</v>
      </c>
      <c r="AN59" s="111">
        <v>0</v>
      </c>
      <c r="AO59" s="111">
        <v>0</v>
      </c>
      <c r="AP59" s="111">
        <v>333097</v>
      </c>
      <c r="AQ59" s="111">
        <v>0</v>
      </c>
      <c r="AR59" s="111">
        <v>0</v>
      </c>
      <c r="AS59" s="111">
        <v>11203598.609999999</v>
      </c>
      <c r="AT59" s="111">
        <v>0</v>
      </c>
      <c r="AU59" s="111">
        <v>0</v>
      </c>
      <c r="AV59" s="111">
        <v>0</v>
      </c>
      <c r="AW59" s="111">
        <v>0</v>
      </c>
      <c r="AX59" s="111">
        <v>35914649</v>
      </c>
      <c r="AY59" s="111">
        <v>34567188</v>
      </c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</row>
    <row r="60" spans="1:71" ht="16.5" customHeight="1" x14ac:dyDescent="0.3">
      <c r="A60" s="111" t="s">
        <v>1054</v>
      </c>
      <c r="B60" s="111">
        <v>0</v>
      </c>
      <c r="C60" s="111">
        <v>0</v>
      </c>
      <c r="D60" s="111">
        <v>0</v>
      </c>
      <c r="E60" s="111">
        <v>0</v>
      </c>
      <c r="F60" s="111">
        <v>0</v>
      </c>
      <c r="G60" s="111">
        <v>0</v>
      </c>
      <c r="H60" s="111">
        <v>0</v>
      </c>
      <c r="I60" s="111">
        <v>0</v>
      </c>
      <c r="J60" s="111">
        <v>0</v>
      </c>
      <c r="K60" s="111">
        <v>0</v>
      </c>
      <c r="L60" s="111">
        <v>0</v>
      </c>
      <c r="M60" s="111">
        <v>0</v>
      </c>
      <c r="N60" s="111">
        <v>0</v>
      </c>
      <c r="O60" s="111">
        <v>0</v>
      </c>
      <c r="P60" s="111">
        <v>0</v>
      </c>
      <c r="Q60" s="111">
        <v>0</v>
      </c>
      <c r="R60" s="111">
        <v>0</v>
      </c>
      <c r="S60" s="111">
        <v>0</v>
      </c>
      <c r="T60" s="111">
        <v>0</v>
      </c>
      <c r="U60" s="111">
        <v>0</v>
      </c>
      <c r="V60" s="111">
        <v>0</v>
      </c>
      <c r="W60" s="111">
        <v>0</v>
      </c>
      <c r="X60" s="111">
        <v>0</v>
      </c>
      <c r="Y60" s="111">
        <v>3656250</v>
      </c>
      <c r="Z60" s="111">
        <v>3656250</v>
      </c>
      <c r="AA60" s="111">
        <v>0</v>
      </c>
      <c r="AB60" s="111">
        <v>0</v>
      </c>
      <c r="AC60" s="111">
        <v>0</v>
      </c>
      <c r="AD60" s="111">
        <v>3656250</v>
      </c>
      <c r="AE60" s="111">
        <v>3656250</v>
      </c>
      <c r="AF60" s="111">
        <v>0</v>
      </c>
      <c r="AG60" s="111">
        <v>0</v>
      </c>
      <c r="AH60" s="111">
        <v>0</v>
      </c>
      <c r="AI60" s="111">
        <v>0</v>
      </c>
      <c r="AJ60" s="111">
        <v>0</v>
      </c>
      <c r="AK60" s="111">
        <v>0</v>
      </c>
      <c r="AL60" s="111">
        <v>0</v>
      </c>
      <c r="AM60" s="111">
        <v>0</v>
      </c>
      <c r="AN60" s="111">
        <v>0</v>
      </c>
      <c r="AO60" s="111">
        <v>0</v>
      </c>
      <c r="AP60" s="111">
        <v>0</v>
      </c>
      <c r="AQ60" s="111">
        <v>0</v>
      </c>
      <c r="AR60" s="111">
        <v>0</v>
      </c>
      <c r="AS60" s="111">
        <v>0</v>
      </c>
      <c r="AT60" s="111">
        <v>0</v>
      </c>
      <c r="AU60" s="111">
        <v>0</v>
      </c>
      <c r="AV60" s="111">
        <v>0</v>
      </c>
      <c r="AW60" s="111">
        <v>0</v>
      </c>
      <c r="AX60" s="111">
        <v>0</v>
      </c>
      <c r="AY60" s="111">
        <v>0</v>
      </c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</row>
    <row r="61" spans="1:71" ht="16.5" customHeight="1" x14ac:dyDescent="0.3">
      <c r="A61" s="111" t="s">
        <v>1055</v>
      </c>
      <c r="B61" s="111">
        <v>0</v>
      </c>
      <c r="C61" s="111">
        <v>0</v>
      </c>
      <c r="D61" s="111">
        <v>0</v>
      </c>
      <c r="E61" s="111">
        <v>0</v>
      </c>
      <c r="F61" s="111">
        <v>0</v>
      </c>
      <c r="G61" s="111">
        <v>0</v>
      </c>
      <c r="H61" s="111">
        <v>0</v>
      </c>
      <c r="I61" s="111">
        <v>0</v>
      </c>
      <c r="J61" s="111">
        <v>0</v>
      </c>
      <c r="K61" s="111">
        <v>0</v>
      </c>
      <c r="L61" s="111">
        <v>0</v>
      </c>
      <c r="M61" s="111">
        <v>0</v>
      </c>
      <c r="N61" s="111">
        <v>0</v>
      </c>
      <c r="O61" s="111">
        <v>0</v>
      </c>
      <c r="P61" s="111">
        <v>0</v>
      </c>
      <c r="Q61" s="111">
        <v>0</v>
      </c>
      <c r="R61" s="111">
        <v>0</v>
      </c>
      <c r="S61" s="111">
        <v>0</v>
      </c>
      <c r="T61" s="111">
        <v>0</v>
      </c>
      <c r="U61" s="111">
        <v>0</v>
      </c>
      <c r="V61" s="111">
        <v>0</v>
      </c>
      <c r="W61" s="111">
        <v>0</v>
      </c>
      <c r="X61" s="111">
        <v>0</v>
      </c>
      <c r="Y61" s="111">
        <v>0</v>
      </c>
      <c r="Z61" s="111">
        <v>0</v>
      </c>
      <c r="AA61" s="111">
        <v>0</v>
      </c>
      <c r="AB61" s="111">
        <v>0</v>
      </c>
      <c r="AC61" s="111">
        <v>0</v>
      </c>
      <c r="AD61" s="111">
        <v>0</v>
      </c>
      <c r="AE61" s="111">
        <v>0</v>
      </c>
      <c r="AF61" s="111">
        <v>0</v>
      </c>
      <c r="AG61" s="111">
        <v>0</v>
      </c>
      <c r="AH61" s="111">
        <v>0</v>
      </c>
      <c r="AI61" s="111">
        <v>0</v>
      </c>
      <c r="AJ61" s="111">
        <v>0</v>
      </c>
      <c r="AK61" s="111">
        <v>0</v>
      </c>
      <c r="AL61" s="111">
        <v>0</v>
      </c>
      <c r="AM61" s="111">
        <v>0</v>
      </c>
      <c r="AN61" s="111">
        <v>0</v>
      </c>
      <c r="AO61" s="111">
        <v>0</v>
      </c>
      <c r="AP61" s="111">
        <v>0</v>
      </c>
      <c r="AQ61" s="111">
        <v>0</v>
      </c>
      <c r="AR61" s="111">
        <v>38127</v>
      </c>
      <c r="AS61" s="111">
        <v>0</v>
      </c>
      <c r="AT61" s="111">
        <v>84343</v>
      </c>
      <c r="AU61" s="111">
        <v>263476</v>
      </c>
      <c r="AV61" s="111">
        <v>155922</v>
      </c>
      <c r="AW61" s="111">
        <v>140659.10500000001</v>
      </c>
      <c r="AX61" s="111">
        <v>0</v>
      </c>
      <c r="AY61" s="111">
        <v>0</v>
      </c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</row>
    <row r="62" spans="1:71" ht="16.5" customHeight="1" x14ac:dyDescent="0.3">
      <c r="A62" s="111" t="s">
        <v>1056</v>
      </c>
      <c r="B62" s="111">
        <v>0</v>
      </c>
      <c r="C62" s="111">
        <v>0</v>
      </c>
      <c r="D62" s="111">
        <v>0</v>
      </c>
      <c r="E62" s="111">
        <v>0</v>
      </c>
      <c r="F62" s="111">
        <v>0</v>
      </c>
      <c r="G62" s="111">
        <v>2966246</v>
      </c>
      <c r="H62" s="111">
        <v>2888027</v>
      </c>
      <c r="I62" s="111">
        <v>2850723</v>
      </c>
      <c r="J62" s="111">
        <v>2753160</v>
      </c>
      <c r="K62" s="111">
        <v>2883672</v>
      </c>
      <c r="L62" s="111">
        <v>2360271</v>
      </c>
      <c r="M62" s="111">
        <v>2375892</v>
      </c>
      <c r="N62" s="111">
        <v>2321250</v>
      </c>
      <c r="O62" s="111">
        <v>2371435</v>
      </c>
      <c r="P62" s="111">
        <v>2414783</v>
      </c>
      <c r="Q62" s="111">
        <v>2363614.6800000002</v>
      </c>
      <c r="R62" s="111">
        <v>2277961</v>
      </c>
      <c r="S62" s="111">
        <v>2322280</v>
      </c>
      <c r="T62" s="111">
        <v>1808928</v>
      </c>
      <c r="U62" s="111">
        <v>1699344.99</v>
      </c>
      <c r="V62" s="111">
        <v>1494620</v>
      </c>
      <c r="W62" s="111">
        <v>1454473</v>
      </c>
      <c r="X62" s="111">
        <v>1504782</v>
      </c>
      <c r="Y62" s="111">
        <v>1599664.6040000001</v>
      </c>
      <c r="Z62" s="111">
        <v>1947561</v>
      </c>
      <c r="AA62" s="111">
        <v>2054048</v>
      </c>
      <c r="AB62" s="111">
        <v>2011280</v>
      </c>
      <c r="AC62" s="111">
        <v>2183175.4</v>
      </c>
      <c r="AD62" s="111">
        <v>2355080</v>
      </c>
      <c r="AE62" s="111">
        <v>2173707</v>
      </c>
      <c r="AF62" s="111">
        <v>0</v>
      </c>
      <c r="AG62" s="111">
        <v>2331763.1359999999</v>
      </c>
      <c r="AH62" s="111">
        <v>2762407</v>
      </c>
      <c r="AI62" s="111">
        <v>2794741</v>
      </c>
      <c r="AJ62" s="111">
        <v>3019612</v>
      </c>
      <c r="AK62" s="111">
        <v>3208042.63</v>
      </c>
      <c r="AL62" s="111">
        <v>3356245</v>
      </c>
      <c r="AM62" s="111">
        <v>3529154</v>
      </c>
      <c r="AN62" s="111">
        <v>3559348</v>
      </c>
      <c r="AO62" s="111">
        <v>3409682.2370000002</v>
      </c>
      <c r="AP62" s="111">
        <v>3409185</v>
      </c>
      <c r="AQ62" s="111">
        <v>3382230</v>
      </c>
      <c r="AR62" s="111">
        <v>3568550</v>
      </c>
      <c r="AS62" s="111">
        <v>3963530.92</v>
      </c>
      <c r="AT62" s="111">
        <v>4033853</v>
      </c>
      <c r="AU62" s="111">
        <v>3952551</v>
      </c>
      <c r="AV62" s="111">
        <v>4052983</v>
      </c>
      <c r="AW62" s="111">
        <v>4189025.4789999998</v>
      </c>
      <c r="AX62" s="111">
        <v>4299350</v>
      </c>
      <c r="AY62" s="111">
        <v>4387174</v>
      </c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</row>
    <row r="63" spans="1:71" ht="16.5" customHeight="1" x14ac:dyDescent="0.3">
      <c r="A63" s="111" t="s">
        <v>1057</v>
      </c>
      <c r="B63" s="111">
        <v>4314395</v>
      </c>
      <c r="C63" s="111">
        <v>4347591</v>
      </c>
      <c r="D63" s="111">
        <v>4120698</v>
      </c>
      <c r="E63" s="111">
        <v>4391528</v>
      </c>
      <c r="F63" s="111">
        <v>3916317</v>
      </c>
      <c r="G63" s="111">
        <v>961266</v>
      </c>
      <c r="H63" s="111">
        <v>697027</v>
      </c>
      <c r="I63" s="111">
        <v>653975</v>
      </c>
      <c r="J63" s="111">
        <v>753302</v>
      </c>
      <c r="K63" s="111">
        <v>606624</v>
      </c>
      <c r="L63" s="111">
        <v>1122172</v>
      </c>
      <c r="M63" s="111">
        <v>1521180</v>
      </c>
      <c r="N63" s="111">
        <v>1570678</v>
      </c>
      <c r="O63" s="111">
        <v>1662312</v>
      </c>
      <c r="P63" s="111">
        <v>1755521</v>
      </c>
      <c r="Q63" s="111">
        <v>2674396.23</v>
      </c>
      <c r="R63" s="111">
        <v>2092566</v>
      </c>
      <c r="S63" s="111">
        <v>1853348</v>
      </c>
      <c r="T63" s="111">
        <v>2315796</v>
      </c>
      <c r="U63" s="111">
        <v>2796034.52</v>
      </c>
      <c r="V63" s="111">
        <v>2633624</v>
      </c>
      <c r="W63" s="111">
        <v>2855939</v>
      </c>
      <c r="X63" s="111">
        <v>2849442</v>
      </c>
      <c r="Y63" s="111">
        <v>2985927.727</v>
      </c>
      <c r="Z63" s="111">
        <v>3111278</v>
      </c>
      <c r="AA63" s="111">
        <v>3149643</v>
      </c>
      <c r="AB63" s="111">
        <v>3098277</v>
      </c>
      <c r="AC63" s="111">
        <v>3709327.9049999998</v>
      </c>
      <c r="AD63" s="111">
        <v>3512878</v>
      </c>
      <c r="AE63" s="111">
        <v>3871735</v>
      </c>
      <c r="AF63" s="111">
        <v>6125534</v>
      </c>
      <c r="AG63" s="111">
        <v>4447280.0619999999</v>
      </c>
      <c r="AH63" s="111">
        <v>4052047</v>
      </c>
      <c r="AI63" s="111">
        <v>3507684</v>
      </c>
      <c r="AJ63" s="111">
        <v>2687519</v>
      </c>
      <c r="AK63" s="111">
        <v>2963182.98</v>
      </c>
      <c r="AL63" s="111">
        <v>2768060</v>
      </c>
      <c r="AM63" s="111">
        <v>2725609</v>
      </c>
      <c r="AN63" s="111">
        <v>2495094</v>
      </c>
      <c r="AO63" s="111">
        <v>2642633.5290000001</v>
      </c>
      <c r="AP63" s="111">
        <v>2406864</v>
      </c>
      <c r="AQ63" s="111">
        <v>2353049</v>
      </c>
      <c r="AR63" s="111">
        <v>2128343</v>
      </c>
      <c r="AS63" s="111">
        <v>2220542.19</v>
      </c>
      <c r="AT63" s="111">
        <v>1997327</v>
      </c>
      <c r="AU63" s="111">
        <v>1983214</v>
      </c>
      <c r="AV63" s="111">
        <v>1937761</v>
      </c>
      <c r="AW63" s="111">
        <v>1989089.05</v>
      </c>
      <c r="AX63" s="111">
        <v>1845228</v>
      </c>
      <c r="AY63" s="111">
        <v>1731707</v>
      </c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</row>
    <row r="64" spans="1:71" ht="16.5" customHeight="1" x14ac:dyDescent="0.3">
      <c r="A64" s="111" t="s">
        <v>1058</v>
      </c>
      <c r="B64" s="111">
        <v>0</v>
      </c>
      <c r="C64" s="111">
        <v>0</v>
      </c>
      <c r="D64" s="111">
        <v>0</v>
      </c>
      <c r="E64" s="111">
        <v>0</v>
      </c>
      <c r="F64" s="111">
        <v>0</v>
      </c>
      <c r="G64" s="111">
        <v>0</v>
      </c>
      <c r="H64" s="111">
        <v>0</v>
      </c>
      <c r="I64" s="111">
        <v>0</v>
      </c>
      <c r="J64" s="111">
        <v>0</v>
      </c>
      <c r="K64" s="111">
        <v>0</v>
      </c>
      <c r="L64" s="111">
        <v>0</v>
      </c>
      <c r="M64" s="111">
        <v>0</v>
      </c>
      <c r="N64" s="111">
        <v>0</v>
      </c>
      <c r="O64" s="111">
        <v>0</v>
      </c>
      <c r="P64" s="111">
        <v>0</v>
      </c>
      <c r="Q64" s="111">
        <v>0</v>
      </c>
      <c r="R64" s="111">
        <v>0</v>
      </c>
      <c r="S64" s="111">
        <v>0</v>
      </c>
      <c r="T64" s="111">
        <v>0</v>
      </c>
      <c r="U64" s="111">
        <v>0</v>
      </c>
      <c r="V64" s="111">
        <v>0</v>
      </c>
      <c r="W64" s="111">
        <v>0</v>
      </c>
      <c r="X64" s="111">
        <v>0</v>
      </c>
      <c r="Y64" s="111">
        <v>0</v>
      </c>
      <c r="Z64" s="111">
        <v>0</v>
      </c>
      <c r="AA64" s="111">
        <v>0</v>
      </c>
      <c r="AB64" s="111">
        <v>0</v>
      </c>
      <c r="AC64" s="111">
        <v>0</v>
      </c>
      <c r="AD64" s="111">
        <v>0</v>
      </c>
      <c r="AE64" s="111">
        <v>0</v>
      </c>
      <c r="AF64" s="111">
        <v>0</v>
      </c>
      <c r="AG64" s="111">
        <v>0</v>
      </c>
      <c r="AH64" s="111">
        <v>0</v>
      </c>
      <c r="AI64" s="111">
        <v>0</v>
      </c>
      <c r="AJ64" s="111">
        <v>0</v>
      </c>
      <c r="AK64" s="111">
        <v>0</v>
      </c>
      <c r="AL64" s="111">
        <v>0</v>
      </c>
      <c r="AM64" s="111">
        <v>0</v>
      </c>
      <c r="AN64" s="111">
        <v>0</v>
      </c>
      <c r="AO64" s="111">
        <v>0</v>
      </c>
      <c r="AP64" s="111">
        <v>0</v>
      </c>
      <c r="AQ64" s="111">
        <v>0</v>
      </c>
      <c r="AR64" s="111">
        <v>0</v>
      </c>
      <c r="AS64" s="111">
        <v>0</v>
      </c>
      <c r="AT64" s="111">
        <v>0</v>
      </c>
      <c r="AU64" s="111">
        <v>0</v>
      </c>
      <c r="AV64" s="111">
        <v>0</v>
      </c>
      <c r="AW64" s="111">
        <v>0</v>
      </c>
      <c r="AX64" s="111">
        <v>5248417</v>
      </c>
      <c r="AY64" s="111">
        <v>5248417</v>
      </c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</row>
    <row r="65" spans="1:71" ht="16.5" customHeight="1" x14ac:dyDescent="0.3">
      <c r="A65" s="111" t="s">
        <v>796</v>
      </c>
      <c r="B65" s="111">
        <v>16883827</v>
      </c>
      <c r="C65" s="111">
        <v>11868132</v>
      </c>
      <c r="D65" s="111">
        <v>11976811</v>
      </c>
      <c r="E65" s="111">
        <v>8681205</v>
      </c>
      <c r="F65" s="111">
        <v>10717567</v>
      </c>
      <c r="G65" s="111">
        <v>10420248</v>
      </c>
      <c r="H65" s="111">
        <v>10933584</v>
      </c>
      <c r="I65" s="111">
        <v>9612067</v>
      </c>
      <c r="J65" s="111">
        <v>12200588</v>
      </c>
      <c r="K65" s="111">
        <v>13127848</v>
      </c>
      <c r="L65" s="111">
        <v>13583242</v>
      </c>
      <c r="M65" s="111">
        <v>12304831</v>
      </c>
      <c r="N65" s="111">
        <v>28091237</v>
      </c>
      <c r="O65" s="111">
        <v>16685261</v>
      </c>
      <c r="P65" s="111">
        <v>11711750</v>
      </c>
      <c r="Q65" s="111">
        <v>9648167.5299999993</v>
      </c>
      <c r="R65" s="111">
        <v>26200260</v>
      </c>
      <c r="S65" s="111">
        <v>13058746</v>
      </c>
      <c r="T65" s="111">
        <v>12832097</v>
      </c>
      <c r="U65" s="111">
        <v>8545184.9030000009</v>
      </c>
      <c r="V65" s="111">
        <v>27814290</v>
      </c>
      <c r="W65" s="111">
        <v>13091740</v>
      </c>
      <c r="X65" s="111">
        <v>12650394</v>
      </c>
      <c r="Y65" s="111">
        <v>6691606.7599999998</v>
      </c>
      <c r="Z65" s="111">
        <v>26193036</v>
      </c>
      <c r="AA65" s="111">
        <v>9070888</v>
      </c>
      <c r="AB65" s="111">
        <v>6522234</v>
      </c>
      <c r="AC65" s="111">
        <v>7693679.0920000002</v>
      </c>
      <c r="AD65" s="111">
        <v>28077084</v>
      </c>
      <c r="AE65" s="111">
        <v>10108440</v>
      </c>
      <c r="AF65" s="111">
        <v>12871159</v>
      </c>
      <c r="AG65" s="111">
        <v>10148084.427999999</v>
      </c>
      <c r="AH65" s="111">
        <v>31092089</v>
      </c>
      <c r="AI65" s="111">
        <v>9169464</v>
      </c>
      <c r="AJ65" s="111">
        <v>6733040</v>
      </c>
      <c r="AK65" s="111">
        <v>7162885.7199999997</v>
      </c>
      <c r="AL65" s="111">
        <v>21196299</v>
      </c>
      <c r="AM65" s="111">
        <v>7983082</v>
      </c>
      <c r="AN65" s="111">
        <v>6524284</v>
      </c>
      <c r="AO65" s="111">
        <v>7843085.8109999998</v>
      </c>
      <c r="AP65" s="111">
        <v>20171320</v>
      </c>
      <c r="AQ65" s="111">
        <v>7916077</v>
      </c>
      <c r="AR65" s="111">
        <v>6505435</v>
      </c>
      <c r="AS65" s="111">
        <v>7825335.9000000004</v>
      </c>
      <c r="AT65" s="111">
        <v>18665384</v>
      </c>
      <c r="AU65" s="111">
        <v>7630288</v>
      </c>
      <c r="AV65" s="111">
        <v>6868828</v>
      </c>
      <c r="AW65" s="111">
        <v>8197782.5089999996</v>
      </c>
      <c r="AX65" s="111">
        <v>14564696</v>
      </c>
      <c r="AY65" s="111">
        <v>5146740</v>
      </c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</row>
    <row r="66" spans="1:71" ht="16.5" customHeight="1" x14ac:dyDescent="0.3">
      <c r="A66" s="111" t="s">
        <v>797</v>
      </c>
      <c r="B66" s="111">
        <v>0</v>
      </c>
      <c r="C66" s="111">
        <v>0</v>
      </c>
      <c r="D66" s="111">
        <v>0</v>
      </c>
      <c r="E66" s="111">
        <v>0</v>
      </c>
      <c r="F66" s="111">
        <v>0</v>
      </c>
      <c r="G66" s="111">
        <v>0</v>
      </c>
      <c r="H66" s="111">
        <v>0</v>
      </c>
      <c r="I66" s="111">
        <v>0</v>
      </c>
      <c r="J66" s="111">
        <v>0</v>
      </c>
      <c r="K66" s="111">
        <v>0</v>
      </c>
      <c r="L66" s="111">
        <v>0</v>
      </c>
      <c r="M66" s="111">
        <v>0</v>
      </c>
      <c r="N66" s="111">
        <v>11648829</v>
      </c>
      <c r="O66" s="111">
        <v>0</v>
      </c>
      <c r="P66" s="111">
        <v>0</v>
      </c>
      <c r="Q66" s="111">
        <v>0</v>
      </c>
      <c r="R66" s="111">
        <v>12661590</v>
      </c>
      <c r="S66" s="111">
        <v>0</v>
      </c>
      <c r="T66" s="111">
        <v>0</v>
      </c>
      <c r="U66" s="111">
        <v>0</v>
      </c>
      <c r="V66" s="111">
        <v>14863345</v>
      </c>
      <c r="W66" s="111">
        <v>0</v>
      </c>
      <c r="X66" s="111">
        <v>0</v>
      </c>
      <c r="Y66" s="111">
        <v>0</v>
      </c>
      <c r="Z66" s="111">
        <v>17094907</v>
      </c>
      <c r="AA66" s="111">
        <v>0</v>
      </c>
      <c r="AB66" s="111">
        <v>0</v>
      </c>
      <c r="AC66" s="111">
        <v>0</v>
      </c>
      <c r="AD66" s="111">
        <v>17717715</v>
      </c>
      <c r="AE66" s="111">
        <v>0</v>
      </c>
      <c r="AF66" s="111">
        <v>0</v>
      </c>
      <c r="AG66" s="111">
        <v>0</v>
      </c>
      <c r="AH66" s="111">
        <v>19294953</v>
      </c>
      <c r="AI66" s="111">
        <v>0</v>
      </c>
      <c r="AJ66" s="111">
        <v>0</v>
      </c>
      <c r="AK66" s="111">
        <v>0</v>
      </c>
      <c r="AL66" s="111">
        <v>12754579</v>
      </c>
      <c r="AM66" s="111">
        <v>0</v>
      </c>
      <c r="AN66" s="111">
        <v>0</v>
      </c>
      <c r="AO66" s="111">
        <v>0</v>
      </c>
      <c r="AP66" s="111">
        <v>10613951</v>
      </c>
      <c r="AQ66" s="111">
        <v>0</v>
      </c>
      <c r="AR66" s="111">
        <v>0</v>
      </c>
      <c r="AS66" s="111">
        <v>0</v>
      </c>
      <c r="AT66" s="111">
        <v>9811214</v>
      </c>
      <c r="AU66" s="111">
        <v>0</v>
      </c>
      <c r="AV66" s="111">
        <v>0</v>
      </c>
      <c r="AW66" s="111">
        <v>0</v>
      </c>
      <c r="AX66" s="111">
        <v>10584948</v>
      </c>
      <c r="AY66" s="111">
        <v>0</v>
      </c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</row>
    <row r="67" spans="1:71" ht="16.5" customHeight="1" x14ac:dyDescent="0.3">
      <c r="A67" s="111" t="s">
        <v>798</v>
      </c>
      <c r="B67" s="111">
        <v>0</v>
      </c>
      <c r="C67" s="111">
        <v>0</v>
      </c>
      <c r="D67" s="111">
        <v>0</v>
      </c>
      <c r="E67" s="111">
        <v>0</v>
      </c>
      <c r="F67" s="111">
        <v>0</v>
      </c>
      <c r="G67" s="111">
        <v>2500924</v>
      </c>
      <c r="H67" s="111">
        <v>1231047</v>
      </c>
      <c r="I67" s="111">
        <v>2631354</v>
      </c>
      <c r="J67" s="111">
        <v>4266735</v>
      </c>
      <c r="K67" s="111">
        <v>3114867</v>
      </c>
      <c r="L67" s="111">
        <v>1843389</v>
      </c>
      <c r="M67" s="111">
        <v>4123933</v>
      </c>
      <c r="N67" s="111">
        <v>6389181</v>
      </c>
      <c r="O67" s="111">
        <v>4447484</v>
      </c>
      <c r="P67" s="111">
        <v>2564643</v>
      </c>
      <c r="Q67" s="111">
        <v>4897346.3499999996</v>
      </c>
      <c r="R67" s="111">
        <v>6819861</v>
      </c>
      <c r="S67" s="111">
        <v>3664623</v>
      </c>
      <c r="T67" s="111">
        <v>1542981</v>
      </c>
      <c r="U67" s="111">
        <v>3524842.8</v>
      </c>
      <c r="V67" s="111">
        <v>5265189</v>
      </c>
      <c r="W67" s="111">
        <v>3403751</v>
      </c>
      <c r="X67" s="111">
        <v>1413374</v>
      </c>
      <c r="Y67" s="111">
        <v>2816611.446</v>
      </c>
      <c r="Z67" s="111">
        <v>4137054</v>
      </c>
      <c r="AA67" s="111">
        <v>2746087</v>
      </c>
      <c r="AB67" s="111">
        <v>269332</v>
      </c>
      <c r="AC67" s="111">
        <v>2195545.8169999998</v>
      </c>
      <c r="AD67" s="111">
        <v>3898508</v>
      </c>
      <c r="AE67" s="111">
        <v>3762874</v>
      </c>
      <c r="AF67" s="111">
        <v>2398135</v>
      </c>
      <c r="AG67" s="111">
        <v>4761207.6359999999</v>
      </c>
      <c r="AH67" s="111">
        <v>6176352</v>
      </c>
      <c r="AI67" s="111">
        <v>3574076</v>
      </c>
      <c r="AJ67" s="111">
        <v>1329474</v>
      </c>
      <c r="AK67" s="111">
        <v>1756300.784</v>
      </c>
      <c r="AL67" s="111">
        <v>3064508</v>
      </c>
      <c r="AM67" s="111">
        <v>2606867</v>
      </c>
      <c r="AN67" s="111">
        <v>1140499</v>
      </c>
      <c r="AO67" s="111">
        <v>2456516.2990000001</v>
      </c>
      <c r="AP67" s="111">
        <v>3846223</v>
      </c>
      <c r="AQ67" s="111">
        <v>2508291</v>
      </c>
      <c r="AR67" s="111">
        <v>1105685</v>
      </c>
      <c r="AS67" s="111">
        <v>2412564.71</v>
      </c>
      <c r="AT67" s="111">
        <v>3457729</v>
      </c>
      <c r="AU67" s="111">
        <v>2333648</v>
      </c>
      <c r="AV67" s="111">
        <v>1556055</v>
      </c>
      <c r="AW67" s="111">
        <v>2892323.8840000001</v>
      </c>
      <c r="AX67" s="111">
        <v>3786840</v>
      </c>
      <c r="AY67" s="111">
        <v>4885378</v>
      </c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</row>
    <row r="68" spans="1:71" ht="16.5" customHeight="1" x14ac:dyDescent="0.3">
      <c r="A68" s="111" t="s">
        <v>1059</v>
      </c>
      <c r="B68" s="111">
        <v>0</v>
      </c>
      <c r="C68" s="111">
        <v>0</v>
      </c>
      <c r="D68" s="111">
        <v>0</v>
      </c>
      <c r="E68" s="111">
        <v>0</v>
      </c>
      <c r="F68" s="111">
        <v>0</v>
      </c>
      <c r="G68" s="111">
        <v>5166147</v>
      </c>
      <c r="H68" s="111">
        <v>6240329</v>
      </c>
      <c r="I68" s="111">
        <v>3069881</v>
      </c>
      <c r="J68" s="111">
        <v>4279600</v>
      </c>
      <c r="K68" s="111">
        <v>6128575</v>
      </c>
      <c r="L68" s="111">
        <v>7397231</v>
      </c>
      <c r="M68" s="111">
        <v>3327856</v>
      </c>
      <c r="N68" s="111">
        <v>5509754</v>
      </c>
      <c r="O68" s="111">
        <v>7375162</v>
      </c>
      <c r="P68" s="111">
        <v>9071588</v>
      </c>
      <c r="Q68" s="111">
        <v>4592603.93</v>
      </c>
      <c r="R68" s="111">
        <v>6590859</v>
      </c>
      <c r="S68" s="111">
        <v>9233740</v>
      </c>
      <c r="T68" s="111">
        <v>11147236</v>
      </c>
      <c r="U68" s="111">
        <v>4854693.2779999999</v>
      </c>
      <c r="V68" s="111">
        <v>0</v>
      </c>
      <c r="W68" s="111">
        <v>9519835</v>
      </c>
      <c r="X68" s="111">
        <v>11035985</v>
      </c>
      <c r="Y68" s="111">
        <v>3534750.0090000001</v>
      </c>
      <c r="Z68" s="111">
        <v>0</v>
      </c>
      <c r="AA68" s="111">
        <v>5518278</v>
      </c>
      <c r="AB68" s="111">
        <v>5852961</v>
      </c>
      <c r="AC68" s="111">
        <v>5130156.8679999998</v>
      </c>
      <c r="AD68" s="111">
        <v>6245422</v>
      </c>
      <c r="AE68" s="111">
        <v>6316237</v>
      </c>
      <c r="AF68" s="111">
        <v>10368715</v>
      </c>
      <c r="AG68" s="111">
        <v>5364084.9529999997</v>
      </c>
      <c r="AH68" s="111">
        <v>5364006</v>
      </c>
      <c r="AI68" s="111">
        <v>0</v>
      </c>
      <c r="AJ68" s="111">
        <v>5359450</v>
      </c>
      <c r="AK68" s="111">
        <v>5360786.6660000002</v>
      </c>
      <c r="AL68" s="111">
        <v>5361350</v>
      </c>
      <c r="AM68" s="111">
        <v>5361820</v>
      </c>
      <c r="AN68" s="111">
        <v>5361819</v>
      </c>
      <c r="AO68" s="111">
        <v>5361818.6129999999</v>
      </c>
      <c r="AP68" s="111">
        <v>0</v>
      </c>
      <c r="AQ68" s="111">
        <v>5361819</v>
      </c>
      <c r="AR68" s="111">
        <v>5361819</v>
      </c>
      <c r="AS68" s="111">
        <v>0</v>
      </c>
      <c r="AT68" s="111">
        <v>5361756</v>
      </c>
      <c r="AU68" s="111">
        <v>5248417</v>
      </c>
      <c r="AV68" s="111">
        <v>5248417</v>
      </c>
      <c r="AW68" s="111">
        <v>5248416.6919999998</v>
      </c>
      <c r="AX68" s="111">
        <v>0</v>
      </c>
      <c r="AY68" s="111">
        <v>0</v>
      </c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</row>
    <row r="69" spans="1:71" ht="16.5" customHeight="1" x14ac:dyDescent="0.3">
      <c r="A69" s="111" t="s">
        <v>1060</v>
      </c>
      <c r="B69" s="111">
        <v>0</v>
      </c>
      <c r="C69" s="111">
        <v>0</v>
      </c>
      <c r="D69" s="111">
        <v>0</v>
      </c>
      <c r="E69" s="111">
        <v>0</v>
      </c>
      <c r="F69" s="111">
        <v>0</v>
      </c>
      <c r="G69" s="111">
        <v>0</v>
      </c>
      <c r="H69" s="111">
        <v>0</v>
      </c>
      <c r="I69" s="111">
        <v>0</v>
      </c>
      <c r="J69" s="111">
        <v>0</v>
      </c>
      <c r="K69" s="111">
        <v>0</v>
      </c>
      <c r="L69" s="111">
        <v>0</v>
      </c>
      <c r="M69" s="111">
        <v>0</v>
      </c>
      <c r="N69" s="111">
        <v>0</v>
      </c>
      <c r="O69" s="111">
        <v>0</v>
      </c>
      <c r="P69" s="111">
        <v>0</v>
      </c>
      <c r="Q69" s="111">
        <v>0</v>
      </c>
      <c r="R69" s="111">
        <v>0</v>
      </c>
      <c r="S69" s="111">
        <v>0</v>
      </c>
      <c r="T69" s="111">
        <v>0</v>
      </c>
      <c r="U69" s="111">
        <v>0</v>
      </c>
      <c r="V69" s="111">
        <v>0</v>
      </c>
      <c r="W69" s="111">
        <v>0</v>
      </c>
      <c r="X69" s="111">
        <v>0</v>
      </c>
      <c r="Y69" s="111">
        <v>0</v>
      </c>
      <c r="Z69" s="111">
        <v>0</v>
      </c>
      <c r="AA69" s="111">
        <v>0</v>
      </c>
      <c r="AB69" s="111">
        <v>0</v>
      </c>
      <c r="AC69" s="111">
        <v>0</v>
      </c>
      <c r="AD69" s="111">
        <v>0</v>
      </c>
      <c r="AE69" s="111">
        <v>0</v>
      </c>
      <c r="AF69" s="111">
        <v>0</v>
      </c>
      <c r="AG69" s="111">
        <v>0</v>
      </c>
      <c r="AH69" s="111">
        <v>0</v>
      </c>
      <c r="AI69" s="111">
        <v>5362061</v>
      </c>
      <c r="AJ69" s="111">
        <v>0</v>
      </c>
      <c r="AK69" s="111">
        <v>0</v>
      </c>
      <c r="AL69" s="111">
        <v>0</v>
      </c>
      <c r="AM69" s="111">
        <v>0</v>
      </c>
      <c r="AN69" s="111">
        <v>0</v>
      </c>
      <c r="AO69" s="111">
        <v>0</v>
      </c>
      <c r="AP69" s="111">
        <v>5361819</v>
      </c>
      <c r="AQ69" s="111">
        <v>0</v>
      </c>
      <c r="AR69" s="111">
        <v>0</v>
      </c>
      <c r="AS69" s="111">
        <v>5361818.6100000003</v>
      </c>
      <c r="AT69" s="111">
        <v>0</v>
      </c>
      <c r="AU69" s="111">
        <v>0</v>
      </c>
      <c r="AV69" s="111">
        <v>0</v>
      </c>
      <c r="AW69" s="111">
        <v>0</v>
      </c>
      <c r="AX69" s="111">
        <v>0</v>
      </c>
      <c r="AY69" s="111">
        <v>0</v>
      </c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</row>
    <row r="70" spans="1:71" ht="16.5" customHeight="1" x14ac:dyDescent="0.3">
      <c r="A70" s="111" t="s">
        <v>1061</v>
      </c>
      <c r="B70" s="111">
        <v>0</v>
      </c>
      <c r="C70" s="111">
        <v>0</v>
      </c>
      <c r="D70" s="111">
        <v>0</v>
      </c>
      <c r="E70" s="111">
        <v>0</v>
      </c>
      <c r="F70" s="111">
        <v>0</v>
      </c>
      <c r="G70" s="111">
        <v>2753177</v>
      </c>
      <c r="H70" s="111">
        <v>3462208</v>
      </c>
      <c r="I70" s="111">
        <v>3910832</v>
      </c>
      <c r="J70" s="111">
        <v>3654253</v>
      </c>
      <c r="K70" s="111">
        <v>3884406</v>
      </c>
      <c r="L70" s="111">
        <v>4342622</v>
      </c>
      <c r="M70" s="111">
        <v>4853043</v>
      </c>
      <c r="N70" s="111">
        <v>4543473</v>
      </c>
      <c r="O70" s="111">
        <v>4862615</v>
      </c>
      <c r="P70" s="111">
        <v>75519</v>
      </c>
      <c r="Q70" s="111">
        <v>158217.25</v>
      </c>
      <c r="R70" s="111">
        <v>127950</v>
      </c>
      <c r="S70" s="111">
        <v>160383</v>
      </c>
      <c r="T70" s="111">
        <v>141880</v>
      </c>
      <c r="U70" s="111">
        <v>165648.82500000001</v>
      </c>
      <c r="V70" s="111">
        <v>7685756</v>
      </c>
      <c r="W70" s="111">
        <v>168154</v>
      </c>
      <c r="X70" s="111">
        <v>201035</v>
      </c>
      <c r="Y70" s="111">
        <v>340245.30499999999</v>
      </c>
      <c r="Z70" s="111">
        <v>4961075</v>
      </c>
      <c r="AA70" s="111">
        <v>806523</v>
      </c>
      <c r="AB70" s="111">
        <v>399941</v>
      </c>
      <c r="AC70" s="111">
        <v>367976.40700000001</v>
      </c>
      <c r="AD70" s="111">
        <v>215439</v>
      </c>
      <c r="AE70" s="111">
        <v>29329</v>
      </c>
      <c r="AF70" s="111">
        <v>104309</v>
      </c>
      <c r="AG70" s="111">
        <v>22791.839</v>
      </c>
      <c r="AH70" s="111">
        <v>256778</v>
      </c>
      <c r="AI70" s="111">
        <v>233327</v>
      </c>
      <c r="AJ70" s="111">
        <v>44116</v>
      </c>
      <c r="AK70" s="111">
        <v>45798.27</v>
      </c>
      <c r="AL70" s="111">
        <v>15862</v>
      </c>
      <c r="AM70" s="111">
        <v>14395</v>
      </c>
      <c r="AN70" s="111">
        <v>21966</v>
      </c>
      <c r="AO70" s="111">
        <v>24750.899000000001</v>
      </c>
      <c r="AP70" s="111">
        <v>349327</v>
      </c>
      <c r="AQ70" s="111">
        <v>45967</v>
      </c>
      <c r="AR70" s="111">
        <v>37931</v>
      </c>
      <c r="AS70" s="111">
        <v>50952.58</v>
      </c>
      <c r="AT70" s="111">
        <v>34685</v>
      </c>
      <c r="AU70" s="111">
        <v>48223</v>
      </c>
      <c r="AV70" s="111">
        <v>64356</v>
      </c>
      <c r="AW70" s="111">
        <v>57041.932999999997</v>
      </c>
      <c r="AX70" s="111">
        <v>192908</v>
      </c>
      <c r="AY70" s="111">
        <v>261362</v>
      </c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</row>
    <row r="71" spans="1:71" ht="16.5" customHeight="1" x14ac:dyDescent="0.3">
      <c r="A71" s="111" t="s">
        <v>799</v>
      </c>
      <c r="B71" s="111">
        <v>29699890</v>
      </c>
      <c r="C71" s="111">
        <v>25321079</v>
      </c>
      <c r="D71" s="111">
        <v>28054617</v>
      </c>
      <c r="E71" s="111">
        <v>24859836</v>
      </c>
      <c r="F71" s="111">
        <v>22553043</v>
      </c>
      <c r="G71" s="111">
        <v>22450277</v>
      </c>
      <c r="H71" s="111">
        <v>18427772</v>
      </c>
      <c r="I71" s="111">
        <v>16583083</v>
      </c>
      <c r="J71" s="111">
        <v>19764143</v>
      </c>
      <c r="K71" s="111">
        <v>19913801</v>
      </c>
      <c r="L71" s="111">
        <v>24576807</v>
      </c>
      <c r="M71" s="111">
        <v>35489103</v>
      </c>
      <c r="N71" s="111">
        <v>50324199</v>
      </c>
      <c r="O71" s="111">
        <v>39797075</v>
      </c>
      <c r="P71" s="111">
        <v>42398290</v>
      </c>
      <c r="Q71" s="111">
        <v>29734441.239999998</v>
      </c>
      <c r="R71" s="111">
        <v>44984392</v>
      </c>
      <c r="S71" s="111">
        <v>37048029</v>
      </c>
      <c r="T71" s="111">
        <v>37593931</v>
      </c>
      <c r="U71" s="111">
        <v>36287626.126000002</v>
      </c>
      <c r="V71" s="111">
        <v>55126353</v>
      </c>
      <c r="W71" s="111">
        <v>38535584</v>
      </c>
      <c r="X71" s="111">
        <v>42243818</v>
      </c>
      <c r="Y71" s="111">
        <v>45491235.741999999</v>
      </c>
      <c r="Z71" s="111">
        <v>57013382</v>
      </c>
      <c r="AA71" s="111">
        <v>41650696</v>
      </c>
      <c r="AB71" s="111">
        <v>41306329</v>
      </c>
      <c r="AC71" s="111">
        <v>42906118.340999998</v>
      </c>
      <c r="AD71" s="111">
        <v>63847688</v>
      </c>
      <c r="AE71" s="111">
        <v>45757898</v>
      </c>
      <c r="AF71" s="111">
        <v>56493331</v>
      </c>
      <c r="AG71" s="111">
        <v>57533292.483000003</v>
      </c>
      <c r="AH71" s="111">
        <v>81097595</v>
      </c>
      <c r="AI71" s="111">
        <v>62895959</v>
      </c>
      <c r="AJ71" s="111">
        <v>68778919</v>
      </c>
      <c r="AK71" s="111">
        <v>69328028.223000005</v>
      </c>
      <c r="AL71" s="111">
        <v>73700433</v>
      </c>
      <c r="AM71" s="111">
        <v>68340236</v>
      </c>
      <c r="AN71" s="111">
        <v>72380108</v>
      </c>
      <c r="AO71" s="111">
        <v>69600775.677000001</v>
      </c>
      <c r="AP71" s="111">
        <v>74015197</v>
      </c>
      <c r="AQ71" s="111">
        <v>69294894</v>
      </c>
      <c r="AR71" s="111">
        <v>78993350</v>
      </c>
      <c r="AS71" s="111">
        <v>72764455.810000002</v>
      </c>
      <c r="AT71" s="111">
        <v>79364520</v>
      </c>
      <c r="AU71" s="111">
        <v>67588970</v>
      </c>
      <c r="AV71" s="111">
        <v>91260040</v>
      </c>
      <c r="AW71" s="111">
        <v>105255299.816</v>
      </c>
      <c r="AX71" s="111">
        <v>125580625</v>
      </c>
      <c r="AY71" s="111">
        <v>115136985</v>
      </c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</row>
    <row r="72" spans="1:71" ht="16.5" customHeight="1" x14ac:dyDescent="0.3">
      <c r="A72" s="111" t="s">
        <v>800</v>
      </c>
      <c r="B72" s="111">
        <v>22225219</v>
      </c>
      <c r="C72" s="111">
        <v>26260948</v>
      </c>
      <c r="D72" s="111">
        <v>26135018</v>
      </c>
      <c r="E72" s="111">
        <v>29774426</v>
      </c>
      <c r="F72" s="111">
        <v>37031553</v>
      </c>
      <c r="G72" s="111">
        <v>36741000</v>
      </c>
      <c r="H72" s="111">
        <v>37231191</v>
      </c>
      <c r="I72" s="111">
        <v>36631623</v>
      </c>
      <c r="J72" s="111">
        <v>35998623</v>
      </c>
      <c r="K72" s="111">
        <v>36368049</v>
      </c>
      <c r="L72" s="111">
        <v>31970410</v>
      </c>
      <c r="M72" s="111">
        <v>20488644</v>
      </c>
      <c r="N72" s="111">
        <v>20498739</v>
      </c>
      <c r="O72" s="111">
        <v>20351609</v>
      </c>
      <c r="P72" s="111">
        <v>15417719</v>
      </c>
      <c r="Q72" s="111">
        <v>16536660.68</v>
      </c>
      <c r="R72" s="111">
        <v>16378632</v>
      </c>
      <c r="S72" s="111">
        <v>13757703</v>
      </c>
      <c r="T72" s="111">
        <v>11387566</v>
      </c>
      <c r="U72" s="111">
        <v>11887812.971000001</v>
      </c>
      <c r="V72" s="111">
        <v>12648908</v>
      </c>
      <c r="W72" s="111">
        <v>13205810</v>
      </c>
      <c r="X72" s="111">
        <v>13329151</v>
      </c>
      <c r="Y72" s="111">
        <v>15354770.702</v>
      </c>
      <c r="Z72" s="111">
        <v>15232719</v>
      </c>
      <c r="AA72" s="111">
        <v>36581776</v>
      </c>
      <c r="AB72" s="111">
        <v>36570416</v>
      </c>
      <c r="AC72" s="111">
        <v>34478291.365999997</v>
      </c>
      <c r="AD72" s="111">
        <v>33696088</v>
      </c>
      <c r="AE72" s="111">
        <v>33765092</v>
      </c>
      <c r="AF72" s="111">
        <v>33625926</v>
      </c>
      <c r="AG72" s="111">
        <v>52576667.377999999</v>
      </c>
      <c r="AH72" s="111">
        <v>51726858</v>
      </c>
      <c r="AI72" s="111">
        <v>76048793</v>
      </c>
      <c r="AJ72" s="111">
        <v>80887282</v>
      </c>
      <c r="AK72" s="111">
        <v>87273400.137999997</v>
      </c>
      <c r="AL72" s="111">
        <v>90813720</v>
      </c>
      <c r="AM72" s="111">
        <v>90543063</v>
      </c>
      <c r="AN72" s="111">
        <v>91151037</v>
      </c>
      <c r="AO72" s="111">
        <v>100101849.676</v>
      </c>
      <c r="AP72" s="111">
        <v>160339518</v>
      </c>
      <c r="AQ72" s="111">
        <v>92408401</v>
      </c>
      <c r="AR72" s="111">
        <v>94005109</v>
      </c>
      <c r="AS72" s="111">
        <v>155545766.88</v>
      </c>
      <c r="AT72" s="111">
        <v>92020550</v>
      </c>
      <c r="AU72" s="111">
        <v>85895430</v>
      </c>
      <c r="AV72" s="111">
        <v>84487068</v>
      </c>
      <c r="AW72" s="111">
        <v>69171920.042999998</v>
      </c>
      <c r="AX72" s="111">
        <v>174744582</v>
      </c>
      <c r="AY72" s="111">
        <v>171338527</v>
      </c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</row>
    <row r="73" spans="1:71" ht="16.5" customHeight="1" x14ac:dyDescent="0.3">
      <c r="A73" s="111" t="s">
        <v>1050</v>
      </c>
      <c r="B73" s="111">
        <v>0</v>
      </c>
      <c r="C73" s="111">
        <v>26260948</v>
      </c>
      <c r="D73" s="111">
        <v>26135018</v>
      </c>
      <c r="E73" s="111">
        <v>29774426</v>
      </c>
      <c r="F73" s="111">
        <v>37031553</v>
      </c>
      <c r="G73" s="111">
        <v>36741000</v>
      </c>
      <c r="H73" s="111">
        <v>17709211</v>
      </c>
      <c r="I73" s="111">
        <v>17095484</v>
      </c>
      <c r="J73" s="111">
        <v>16461474</v>
      </c>
      <c r="K73" s="111">
        <v>16830634</v>
      </c>
      <c r="L73" s="111">
        <v>16413596</v>
      </c>
      <c r="M73" s="111">
        <v>4920035</v>
      </c>
      <c r="N73" s="111">
        <v>0</v>
      </c>
      <c r="O73" s="111">
        <v>0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1">
        <v>0</v>
      </c>
      <c r="V73" s="111">
        <v>0</v>
      </c>
      <c r="W73" s="111">
        <v>13205810</v>
      </c>
      <c r="X73" s="111">
        <v>0</v>
      </c>
      <c r="Y73" s="111">
        <v>0</v>
      </c>
      <c r="Z73" s="111">
        <v>0</v>
      </c>
      <c r="AA73" s="111">
        <v>0</v>
      </c>
      <c r="AB73" s="111">
        <v>0</v>
      </c>
      <c r="AC73" s="111">
        <v>0</v>
      </c>
      <c r="AD73" s="111">
        <v>0</v>
      </c>
      <c r="AE73" s="111">
        <v>0</v>
      </c>
      <c r="AF73" s="111">
        <v>33625926</v>
      </c>
      <c r="AG73" s="111">
        <v>0</v>
      </c>
      <c r="AH73" s="111">
        <v>0</v>
      </c>
      <c r="AI73" s="111">
        <v>0</v>
      </c>
      <c r="AJ73" s="111">
        <v>0</v>
      </c>
      <c r="AK73" s="111">
        <v>0</v>
      </c>
      <c r="AL73" s="111">
        <v>0</v>
      </c>
      <c r="AM73" s="111">
        <v>0</v>
      </c>
      <c r="AN73" s="111">
        <v>0</v>
      </c>
      <c r="AO73" s="111">
        <v>0</v>
      </c>
      <c r="AP73" s="111">
        <v>0</v>
      </c>
      <c r="AQ73" s="111">
        <v>0</v>
      </c>
      <c r="AR73" s="111">
        <v>0</v>
      </c>
      <c r="AS73" s="111">
        <v>0</v>
      </c>
      <c r="AT73" s="111">
        <v>0</v>
      </c>
      <c r="AU73" s="111">
        <v>0</v>
      </c>
      <c r="AV73" s="111">
        <v>0</v>
      </c>
      <c r="AW73" s="111">
        <v>0</v>
      </c>
      <c r="AX73" s="111">
        <v>0</v>
      </c>
      <c r="AY73" s="111">
        <v>0</v>
      </c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</row>
    <row r="74" spans="1:71" ht="16.5" customHeight="1" x14ac:dyDescent="0.3">
      <c r="A74" s="111" t="s">
        <v>795</v>
      </c>
      <c r="B74" s="111">
        <v>22225219</v>
      </c>
      <c r="C74" s="111">
        <v>0</v>
      </c>
      <c r="D74" s="111">
        <v>0</v>
      </c>
      <c r="E74" s="111">
        <v>0</v>
      </c>
      <c r="F74" s="111">
        <v>0</v>
      </c>
      <c r="G74" s="111">
        <v>0</v>
      </c>
      <c r="H74" s="111">
        <v>39013</v>
      </c>
      <c r="I74" s="111">
        <v>50886</v>
      </c>
      <c r="J74" s="111">
        <v>49936</v>
      </c>
      <c r="K74" s="111">
        <v>47965</v>
      </c>
      <c r="L74" s="111">
        <v>56710</v>
      </c>
      <c r="M74" s="111">
        <v>66590</v>
      </c>
      <c r="N74" s="111">
        <v>0</v>
      </c>
      <c r="O74" s="111">
        <v>0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0</v>
      </c>
      <c r="AM74" s="111">
        <v>0</v>
      </c>
      <c r="AN74" s="111">
        <v>0</v>
      </c>
      <c r="AO74" s="111">
        <v>0</v>
      </c>
      <c r="AP74" s="111">
        <v>0</v>
      </c>
      <c r="AQ74" s="111">
        <v>0</v>
      </c>
      <c r="AR74" s="111">
        <v>0</v>
      </c>
      <c r="AS74" s="111">
        <v>0</v>
      </c>
      <c r="AT74" s="111">
        <v>0</v>
      </c>
      <c r="AU74" s="111">
        <v>0</v>
      </c>
      <c r="AV74" s="111">
        <v>0</v>
      </c>
      <c r="AW74" s="111">
        <v>0</v>
      </c>
      <c r="AX74" s="111">
        <v>0</v>
      </c>
      <c r="AY74" s="111">
        <v>51911439</v>
      </c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</row>
    <row r="75" spans="1:71" ht="16.5" customHeight="1" x14ac:dyDescent="0.3">
      <c r="A75" s="111" t="s">
        <v>1051</v>
      </c>
      <c r="B75" s="111">
        <v>0</v>
      </c>
      <c r="C75" s="111">
        <v>0</v>
      </c>
      <c r="D75" s="111">
        <v>0</v>
      </c>
      <c r="E75" s="111">
        <v>0</v>
      </c>
      <c r="F75" s="111">
        <v>0</v>
      </c>
      <c r="G75" s="111">
        <v>0</v>
      </c>
      <c r="H75" s="111">
        <v>0</v>
      </c>
      <c r="I75" s="111">
        <v>0</v>
      </c>
      <c r="J75" s="111">
        <v>0</v>
      </c>
      <c r="K75" s="111">
        <v>0</v>
      </c>
      <c r="L75" s="111">
        <v>0</v>
      </c>
      <c r="M75" s="111">
        <v>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0</v>
      </c>
      <c r="T75" s="111">
        <v>0</v>
      </c>
      <c r="U75" s="111">
        <v>0</v>
      </c>
      <c r="V75" s="111">
        <v>0</v>
      </c>
      <c r="W75" s="111">
        <v>0</v>
      </c>
      <c r="X75" s="111">
        <v>0</v>
      </c>
      <c r="Y75" s="111">
        <v>0</v>
      </c>
      <c r="Z75" s="111">
        <v>0</v>
      </c>
      <c r="AA75" s="111">
        <v>0</v>
      </c>
      <c r="AB75" s="111">
        <v>0</v>
      </c>
      <c r="AC75" s="111">
        <v>0</v>
      </c>
      <c r="AD75" s="111">
        <v>0</v>
      </c>
      <c r="AE75" s="111">
        <v>0</v>
      </c>
      <c r="AF75" s="111">
        <v>0</v>
      </c>
      <c r="AG75" s="111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1">
        <v>0</v>
      </c>
      <c r="AO75" s="111">
        <v>0</v>
      </c>
      <c r="AP75" s="111">
        <v>60323937</v>
      </c>
      <c r="AQ75" s="111">
        <v>0</v>
      </c>
      <c r="AR75" s="111">
        <v>0</v>
      </c>
      <c r="AS75" s="111">
        <v>63516140.75</v>
      </c>
      <c r="AT75" s="111">
        <v>0</v>
      </c>
      <c r="AU75" s="111">
        <v>0</v>
      </c>
      <c r="AV75" s="111">
        <v>0</v>
      </c>
      <c r="AW75" s="111">
        <v>0</v>
      </c>
      <c r="AX75" s="111">
        <v>52429261</v>
      </c>
      <c r="AY75" s="111">
        <v>52766959</v>
      </c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</row>
    <row r="76" spans="1:71" ht="16.5" customHeight="1" x14ac:dyDescent="0.3">
      <c r="A76" s="111" t="s">
        <v>1052</v>
      </c>
      <c r="B76" s="111">
        <v>0</v>
      </c>
      <c r="C76" s="111">
        <v>0</v>
      </c>
      <c r="D76" s="111">
        <v>0</v>
      </c>
      <c r="E76" s="111">
        <v>0</v>
      </c>
      <c r="F76" s="111">
        <v>0</v>
      </c>
      <c r="G76" s="111">
        <v>0</v>
      </c>
      <c r="H76" s="111">
        <v>19471781</v>
      </c>
      <c r="I76" s="111">
        <v>19474066</v>
      </c>
      <c r="J76" s="111">
        <v>19476042</v>
      </c>
      <c r="K76" s="111">
        <v>19478319</v>
      </c>
      <c r="L76" s="111">
        <v>15489044</v>
      </c>
      <c r="M76" s="111">
        <v>15490983</v>
      </c>
      <c r="N76" s="111">
        <v>0</v>
      </c>
      <c r="O76" s="111">
        <v>0</v>
      </c>
      <c r="P76" s="111">
        <v>0</v>
      </c>
      <c r="Q76" s="111">
        <v>0</v>
      </c>
      <c r="R76" s="111">
        <v>0</v>
      </c>
      <c r="S76" s="111">
        <v>0</v>
      </c>
      <c r="T76" s="111">
        <v>0</v>
      </c>
      <c r="U76" s="111">
        <v>0</v>
      </c>
      <c r="V76" s="111">
        <v>0</v>
      </c>
      <c r="W76" s="111">
        <v>0</v>
      </c>
      <c r="X76" s="111">
        <v>0</v>
      </c>
      <c r="Y76" s="111">
        <v>0</v>
      </c>
      <c r="Z76" s="111">
        <v>0</v>
      </c>
      <c r="AA76" s="111">
        <v>0</v>
      </c>
      <c r="AB76" s="111">
        <v>0</v>
      </c>
      <c r="AC76" s="111">
        <v>0</v>
      </c>
      <c r="AD76" s="111">
        <v>0</v>
      </c>
      <c r="AE76" s="111">
        <v>0</v>
      </c>
      <c r="AF76" s="111">
        <v>0</v>
      </c>
      <c r="AG76" s="111">
        <v>0</v>
      </c>
      <c r="AH76" s="111">
        <v>0</v>
      </c>
      <c r="AI76" s="111">
        <v>0</v>
      </c>
      <c r="AJ76" s="111">
        <v>0</v>
      </c>
      <c r="AK76" s="111">
        <v>0</v>
      </c>
      <c r="AL76" s="111">
        <v>0</v>
      </c>
      <c r="AM76" s="111">
        <v>0</v>
      </c>
      <c r="AN76" s="111">
        <v>0</v>
      </c>
      <c r="AO76" s="111">
        <v>0</v>
      </c>
      <c r="AP76" s="111">
        <v>0</v>
      </c>
      <c r="AQ76" s="111">
        <v>0</v>
      </c>
      <c r="AR76" s="111">
        <v>0</v>
      </c>
      <c r="AS76" s="111">
        <v>0</v>
      </c>
      <c r="AT76" s="111">
        <v>0</v>
      </c>
      <c r="AU76" s="111">
        <v>0</v>
      </c>
      <c r="AV76" s="111">
        <v>0</v>
      </c>
      <c r="AW76" s="111">
        <v>0</v>
      </c>
      <c r="AX76" s="111">
        <v>0</v>
      </c>
      <c r="AY76" s="111">
        <v>0</v>
      </c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</row>
    <row r="77" spans="1:71" ht="16.5" customHeight="1" x14ac:dyDescent="0.3">
      <c r="A77" s="111" t="s">
        <v>1053</v>
      </c>
      <c r="B77" s="111">
        <v>0</v>
      </c>
      <c r="C77" s="111">
        <v>0</v>
      </c>
      <c r="D77" s="111">
        <v>0</v>
      </c>
      <c r="E77" s="111">
        <v>0</v>
      </c>
      <c r="F77" s="111">
        <v>0</v>
      </c>
      <c r="G77" s="111">
        <v>0</v>
      </c>
      <c r="H77" s="111">
        <v>11186</v>
      </c>
      <c r="I77" s="111">
        <v>11186</v>
      </c>
      <c r="J77" s="111">
        <v>11171</v>
      </c>
      <c r="K77" s="111">
        <v>11131</v>
      </c>
      <c r="L77" s="111">
        <v>11060</v>
      </c>
      <c r="M77" s="111">
        <v>11035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1">
        <v>0</v>
      </c>
      <c r="U77" s="111">
        <v>0</v>
      </c>
      <c r="V77" s="111">
        <v>0</v>
      </c>
      <c r="W77" s="111">
        <v>0</v>
      </c>
      <c r="X77" s="111">
        <v>0</v>
      </c>
      <c r="Y77" s="111">
        <v>0</v>
      </c>
      <c r="Z77" s="111">
        <v>0</v>
      </c>
      <c r="AA77" s="111">
        <v>0</v>
      </c>
      <c r="AB77" s="111">
        <v>0</v>
      </c>
      <c r="AC77" s="111">
        <v>0</v>
      </c>
      <c r="AD77" s="111">
        <v>0</v>
      </c>
      <c r="AE77" s="111">
        <v>0</v>
      </c>
      <c r="AF77" s="111">
        <v>0</v>
      </c>
      <c r="AG77" s="111">
        <v>0</v>
      </c>
      <c r="AH77" s="111">
        <v>0</v>
      </c>
      <c r="AI77" s="111">
        <v>76048793</v>
      </c>
      <c r="AJ77" s="111">
        <v>0</v>
      </c>
      <c r="AK77" s="111">
        <v>0</v>
      </c>
      <c r="AL77" s="111">
        <v>0</v>
      </c>
      <c r="AM77" s="111">
        <v>0</v>
      </c>
      <c r="AN77" s="111">
        <v>0</v>
      </c>
      <c r="AO77" s="111">
        <v>0</v>
      </c>
      <c r="AP77" s="111">
        <v>100015581</v>
      </c>
      <c r="AQ77" s="111">
        <v>0</v>
      </c>
      <c r="AR77" s="111">
        <v>0</v>
      </c>
      <c r="AS77" s="111">
        <v>92029626.129999995</v>
      </c>
      <c r="AT77" s="111">
        <v>0</v>
      </c>
      <c r="AU77" s="111">
        <v>0</v>
      </c>
      <c r="AV77" s="111">
        <v>0</v>
      </c>
      <c r="AW77" s="111">
        <v>0</v>
      </c>
      <c r="AX77" s="111">
        <v>122315321</v>
      </c>
      <c r="AY77" s="111">
        <v>66660129</v>
      </c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</row>
    <row r="78" spans="1:71" ht="16.5" customHeight="1" x14ac:dyDescent="0.3">
      <c r="A78" s="111" t="s">
        <v>1062</v>
      </c>
      <c r="B78" s="111">
        <v>0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1">
        <v>0</v>
      </c>
      <c r="M78" s="111">
        <v>0</v>
      </c>
      <c r="N78" s="111">
        <v>0</v>
      </c>
      <c r="O78" s="111">
        <v>0</v>
      </c>
      <c r="P78" s="111">
        <v>0</v>
      </c>
      <c r="Q78" s="111">
        <v>0</v>
      </c>
      <c r="R78" s="111">
        <v>0</v>
      </c>
      <c r="S78" s="111">
        <v>0</v>
      </c>
      <c r="T78" s="111">
        <v>0</v>
      </c>
      <c r="U78" s="111">
        <v>7312500</v>
      </c>
      <c r="V78" s="111">
        <v>0</v>
      </c>
      <c r="W78" s="111">
        <v>207611</v>
      </c>
      <c r="X78" s="111">
        <v>0</v>
      </c>
      <c r="Y78" s="111">
        <v>3656250</v>
      </c>
      <c r="Z78" s="111">
        <v>0</v>
      </c>
      <c r="AA78" s="111">
        <v>0</v>
      </c>
      <c r="AB78" s="111">
        <v>0</v>
      </c>
      <c r="AC78" s="111">
        <v>0</v>
      </c>
      <c r="AD78" s="111">
        <v>0</v>
      </c>
      <c r="AE78" s="111">
        <v>0</v>
      </c>
      <c r="AF78" s="111">
        <v>0</v>
      </c>
      <c r="AG78" s="111">
        <v>0</v>
      </c>
      <c r="AH78" s="111">
        <v>0</v>
      </c>
      <c r="AI78" s="111">
        <v>0</v>
      </c>
      <c r="AJ78" s="111">
        <v>0</v>
      </c>
      <c r="AK78" s="111">
        <v>0</v>
      </c>
      <c r="AL78" s="111">
        <v>0</v>
      </c>
      <c r="AM78" s="111">
        <v>0</v>
      </c>
      <c r="AN78" s="111">
        <v>0</v>
      </c>
      <c r="AO78" s="111">
        <v>0</v>
      </c>
      <c r="AP78" s="111">
        <v>0</v>
      </c>
      <c r="AQ78" s="111">
        <v>0</v>
      </c>
      <c r="AR78" s="111">
        <v>0</v>
      </c>
      <c r="AS78" s="111">
        <v>0</v>
      </c>
      <c r="AT78" s="111">
        <v>0</v>
      </c>
      <c r="AU78" s="111">
        <v>0</v>
      </c>
      <c r="AV78" s="111">
        <v>0</v>
      </c>
      <c r="AW78" s="111">
        <v>0</v>
      </c>
      <c r="AX78" s="111">
        <v>0</v>
      </c>
      <c r="AY78" s="111">
        <v>0</v>
      </c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</row>
    <row r="79" spans="1:71" ht="16.5" customHeight="1" x14ac:dyDescent="0.3">
      <c r="A79" s="111" t="s">
        <v>765</v>
      </c>
      <c r="B79" s="111">
        <v>0</v>
      </c>
      <c r="C79" s="111">
        <v>0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0</v>
      </c>
      <c r="M79" s="111">
        <v>0</v>
      </c>
      <c r="N79" s="111">
        <v>0</v>
      </c>
      <c r="O79" s="111">
        <v>0</v>
      </c>
      <c r="P79" s="111">
        <v>0</v>
      </c>
      <c r="Q79" s="111">
        <v>0</v>
      </c>
      <c r="R79" s="111">
        <v>0</v>
      </c>
      <c r="S79" s="111">
        <v>0</v>
      </c>
      <c r="T79" s="111">
        <v>0</v>
      </c>
      <c r="U79" s="111">
        <v>0</v>
      </c>
      <c r="V79" s="111">
        <v>0</v>
      </c>
      <c r="W79" s="111">
        <v>207611</v>
      </c>
      <c r="X79" s="111">
        <v>0</v>
      </c>
      <c r="Y79" s="111">
        <v>0</v>
      </c>
      <c r="Z79" s="111">
        <v>0</v>
      </c>
      <c r="AA79" s="111">
        <v>0</v>
      </c>
      <c r="AB79" s="111">
        <v>0</v>
      </c>
      <c r="AC79" s="111">
        <v>0</v>
      </c>
      <c r="AD79" s="111">
        <v>0</v>
      </c>
      <c r="AE79" s="111">
        <v>0</v>
      </c>
      <c r="AF79" s="111">
        <v>0</v>
      </c>
      <c r="AG79" s="111">
        <v>0</v>
      </c>
      <c r="AH79" s="111">
        <v>0</v>
      </c>
      <c r="AI79" s="111">
        <v>0</v>
      </c>
      <c r="AJ79" s="111">
        <v>0</v>
      </c>
      <c r="AK79" s="111">
        <v>0</v>
      </c>
      <c r="AL79" s="111">
        <v>0</v>
      </c>
      <c r="AM79" s="111">
        <v>0</v>
      </c>
      <c r="AN79" s="111">
        <v>0</v>
      </c>
      <c r="AO79" s="111">
        <v>0</v>
      </c>
      <c r="AP79" s="111">
        <v>0</v>
      </c>
      <c r="AQ79" s="111">
        <v>0</v>
      </c>
      <c r="AR79" s="111">
        <v>0</v>
      </c>
      <c r="AS79" s="111">
        <v>0</v>
      </c>
      <c r="AT79" s="111">
        <v>0</v>
      </c>
      <c r="AU79" s="111">
        <v>0</v>
      </c>
      <c r="AV79" s="111">
        <v>0</v>
      </c>
      <c r="AW79" s="111">
        <v>0</v>
      </c>
      <c r="AX79" s="111">
        <v>0</v>
      </c>
      <c r="AY79" s="111">
        <v>0</v>
      </c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</row>
    <row r="80" spans="1:71" ht="16.5" customHeight="1" x14ac:dyDescent="0.3">
      <c r="A80" s="111" t="s">
        <v>1063</v>
      </c>
      <c r="B80" s="111">
        <v>0</v>
      </c>
      <c r="C80" s="111">
        <v>0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11">
        <v>710094</v>
      </c>
      <c r="O80" s="111">
        <v>609292</v>
      </c>
      <c r="P80" s="111">
        <v>544226</v>
      </c>
      <c r="Q80" s="111">
        <v>368506.18</v>
      </c>
      <c r="R80" s="111">
        <v>527219</v>
      </c>
      <c r="S80" s="111">
        <v>258744</v>
      </c>
      <c r="T80" s="111">
        <v>484141</v>
      </c>
      <c r="U80" s="111">
        <v>509535.96299999999</v>
      </c>
      <c r="V80" s="111">
        <v>1012763</v>
      </c>
      <c r="W80" s="111">
        <v>0</v>
      </c>
      <c r="X80" s="111">
        <v>95607</v>
      </c>
      <c r="Y80" s="111">
        <v>0</v>
      </c>
      <c r="Z80" s="111">
        <v>0</v>
      </c>
      <c r="AA80" s="111">
        <v>0</v>
      </c>
      <c r="AB80" s="111">
        <v>0</v>
      </c>
      <c r="AC80" s="111">
        <v>0</v>
      </c>
      <c r="AD80" s="111">
        <v>0</v>
      </c>
      <c r="AE80" s="111">
        <v>0</v>
      </c>
      <c r="AF80" s="111">
        <v>0</v>
      </c>
      <c r="AG80" s="111">
        <v>0</v>
      </c>
      <c r="AH80" s="111">
        <v>0</v>
      </c>
      <c r="AI80" s="111">
        <v>0</v>
      </c>
      <c r="AJ80" s="111">
        <v>0</v>
      </c>
      <c r="AK80" s="111">
        <v>0</v>
      </c>
      <c r="AL80" s="111">
        <v>0</v>
      </c>
      <c r="AM80" s="111">
        <v>0</v>
      </c>
      <c r="AN80" s="111">
        <v>0</v>
      </c>
      <c r="AO80" s="111">
        <v>0</v>
      </c>
      <c r="AP80" s="111">
        <v>0</v>
      </c>
      <c r="AQ80" s="111">
        <v>0</v>
      </c>
      <c r="AR80" s="111">
        <v>0</v>
      </c>
      <c r="AS80" s="111">
        <v>0</v>
      </c>
      <c r="AT80" s="111">
        <v>0</v>
      </c>
      <c r="AU80" s="111">
        <v>0</v>
      </c>
      <c r="AV80" s="111">
        <v>0</v>
      </c>
      <c r="AW80" s="111">
        <v>0</v>
      </c>
      <c r="AX80" s="111">
        <v>0</v>
      </c>
      <c r="AY80" s="111">
        <v>0</v>
      </c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</row>
    <row r="81" spans="1:71" ht="16.5" customHeight="1" x14ac:dyDescent="0.3">
      <c r="A81" s="111" t="s">
        <v>1064</v>
      </c>
      <c r="B81" s="111">
        <v>0</v>
      </c>
      <c r="C81" s="111">
        <v>0</v>
      </c>
      <c r="D81" s="111">
        <v>0</v>
      </c>
      <c r="E81" s="111">
        <v>0</v>
      </c>
      <c r="F81" s="111">
        <v>0</v>
      </c>
      <c r="G81" s="111">
        <v>0</v>
      </c>
      <c r="H81" s="111">
        <v>0</v>
      </c>
      <c r="I81" s="111">
        <v>0</v>
      </c>
      <c r="J81" s="111">
        <v>0</v>
      </c>
      <c r="K81" s="111">
        <v>0</v>
      </c>
      <c r="L81" s="111">
        <v>0</v>
      </c>
      <c r="M81" s="111">
        <v>0</v>
      </c>
      <c r="N81" s="111">
        <v>0</v>
      </c>
      <c r="O81" s="111">
        <v>0</v>
      </c>
      <c r="P81" s="111">
        <v>0</v>
      </c>
      <c r="Q81" s="111">
        <v>0</v>
      </c>
      <c r="R81" s="111">
        <v>0</v>
      </c>
      <c r="S81" s="111">
        <v>0</v>
      </c>
      <c r="T81" s="111">
        <v>0</v>
      </c>
      <c r="U81" s="111">
        <v>0</v>
      </c>
      <c r="V81" s="111">
        <v>0</v>
      </c>
      <c r="W81" s="111">
        <v>0</v>
      </c>
      <c r="X81" s="111">
        <v>0</v>
      </c>
      <c r="Y81" s="111">
        <v>0</v>
      </c>
      <c r="Z81" s="111">
        <v>0</v>
      </c>
      <c r="AA81" s="111">
        <v>0</v>
      </c>
      <c r="AB81" s="111">
        <v>0</v>
      </c>
      <c r="AC81" s="111">
        <v>0</v>
      </c>
      <c r="AD81" s="111">
        <v>0</v>
      </c>
      <c r="AE81" s="111">
        <v>0</v>
      </c>
      <c r="AF81" s="111">
        <v>0</v>
      </c>
      <c r="AG81" s="111">
        <v>0</v>
      </c>
      <c r="AH81" s="111">
        <v>0</v>
      </c>
      <c r="AI81" s="111">
        <v>0</v>
      </c>
      <c r="AJ81" s="111">
        <v>0</v>
      </c>
      <c r="AK81" s="111">
        <v>0</v>
      </c>
      <c r="AL81" s="111">
        <v>0</v>
      </c>
      <c r="AM81" s="111">
        <v>0</v>
      </c>
      <c r="AN81" s="111">
        <v>0</v>
      </c>
      <c r="AO81" s="111">
        <v>117672.75</v>
      </c>
      <c r="AP81" s="111">
        <v>0</v>
      </c>
      <c r="AQ81" s="111">
        <v>0</v>
      </c>
      <c r="AR81" s="111">
        <v>0</v>
      </c>
      <c r="AS81" s="111">
        <v>0</v>
      </c>
      <c r="AT81" s="111">
        <v>0</v>
      </c>
      <c r="AU81" s="111">
        <v>0</v>
      </c>
      <c r="AV81" s="111">
        <v>0</v>
      </c>
      <c r="AW81" s="111">
        <v>0</v>
      </c>
      <c r="AX81" s="111">
        <v>1014105</v>
      </c>
      <c r="AY81" s="111">
        <v>1183495</v>
      </c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</row>
    <row r="82" spans="1:71" ht="16.5" customHeight="1" x14ac:dyDescent="0.3">
      <c r="A82" s="111" t="s">
        <v>801</v>
      </c>
      <c r="B82" s="111">
        <v>0</v>
      </c>
      <c r="C82" s="111">
        <v>0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392933</v>
      </c>
      <c r="O82" s="111">
        <v>396823</v>
      </c>
      <c r="P82" s="111">
        <v>409631</v>
      </c>
      <c r="Q82" s="111">
        <v>422439.79</v>
      </c>
      <c r="R82" s="111">
        <v>429869</v>
      </c>
      <c r="S82" s="111">
        <v>443455</v>
      </c>
      <c r="T82" s="111">
        <v>457072</v>
      </c>
      <c r="U82" s="111">
        <v>1222767.0449999999</v>
      </c>
      <c r="V82" s="111">
        <v>1248396</v>
      </c>
      <c r="W82" s="111">
        <v>1283682</v>
      </c>
      <c r="X82" s="111">
        <v>1322346</v>
      </c>
      <c r="Y82" s="111">
        <v>1361376.034</v>
      </c>
      <c r="Z82" s="111">
        <v>1397405</v>
      </c>
      <c r="AA82" s="111">
        <v>1417585</v>
      </c>
      <c r="AB82" s="111">
        <v>1458421</v>
      </c>
      <c r="AC82" s="111">
        <v>1499743.034</v>
      </c>
      <c r="AD82" s="111">
        <v>1529931</v>
      </c>
      <c r="AE82" s="111">
        <v>1567735</v>
      </c>
      <c r="AF82" s="111">
        <v>1616409</v>
      </c>
      <c r="AG82" s="111">
        <v>2293784.247</v>
      </c>
      <c r="AH82" s="111">
        <v>2336437</v>
      </c>
      <c r="AI82" s="111">
        <v>2406018</v>
      </c>
      <c r="AJ82" s="111">
        <v>2479441</v>
      </c>
      <c r="AK82" s="111">
        <v>2554402.9909999999</v>
      </c>
      <c r="AL82" s="111">
        <v>2619357</v>
      </c>
      <c r="AM82" s="111">
        <v>2697014</v>
      </c>
      <c r="AN82" s="111">
        <v>2762729</v>
      </c>
      <c r="AO82" s="111">
        <v>1855646.0090000001</v>
      </c>
      <c r="AP82" s="111">
        <v>2064932</v>
      </c>
      <c r="AQ82" s="111">
        <v>2131985</v>
      </c>
      <c r="AR82" s="111">
        <v>2195209</v>
      </c>
      <c r="AS82" s="111">
        <v>2253764.39</v>
      </c>
      <c r="AT82" s="111">
        <v>2299514</v>
      </c>
      <c r="AU82" s="111">
        <v>3006776</v>
      </c>
      <c r="AV82" s="111">
        <v>3068435</v>
      </c>
      <c r="AW82" s="111">
        <v>2859529.0070000002</v>
      </c>
      <c r="AX82" s="111">
        <v>2885818</v>
      </c>
      <c r="AY82" s="111">
        <v>2940620</v>
      </c>
      <c r="AZ82" s="7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</row>
    <row r="83" spans="1:71" ht="16.5" customHeight="1" x14ac:dyDescent="0.3">
      <c r="A83" s="111" t="s">
        <v>802</v>
      </c>
      <c r="B83" s="111">
        <v>0</v>
      </c>
      <c r="C83" s="111">
        <v>0</v>
      </c>
      <c r="D83" s="111">
        <v>0</v>
      </c>
      <c r="E83" s="111">
        <v>0</v>
      </c>
      <c r="F83" s="111">
        <v>0</v>
      </c>
      <c r="G83" s="111">
        <v>0</v>
      </c>
      <c r="H83" s="111">
        <v>0</v>
      </c>
      <c r="I83" s="111">
        <v>0</v>
      </c>
      <c r="J83" s="111">
        <v>0</v>
      </c>
      <c r="K83" s="111">
        <v>0</v>
      </c>
      <c r="L83" s="111">
        <v>0</v>
      </c>
      <c r="M83" s="111">
        <v>0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0</v>
      </c>
      <c r="T83" s="111">
        <v>0</v>
      </c>
      <c r="U83" s="111">
        <v>0</v>
      </c>
      <c r="V83" s="111">
        <v>0</v>
      </c>
      <c r="W83" s="111">
        <v>0</v>
      </c>
      <c r="X83" s="111">
        <v>0</v>
      </c>
      <c r="Y83" s="111">
        <v>0</v>
      </c>
      <c r="Z83" s="111">
        <v>0</v>
      </c>
      <c r="AA83" s="111">
        <v>0</v>
      </c>
      <c r="AB83" s="111">
        <v>0</v>
      </c>
      <c r="AC83" s="111">
        <v>0</v>
      </c>
      <c r="AD83" s="111">
        <v>2127</v>
      </c>
      <c r="AE83" s="111">
        <v>2129</v>
      </c>
      <c r="AF83" s="111">
        <v>0</v>
      </c>
      <c r="AG83" s="111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1">
        <v>0</v>
      </c>
      <c r="AO83" s="111">
        <v>0</v>
      </c>
      <c r="AP83" s="111">
        <v>0</v>
      </c>
      <c r="AQ83" s="111">
        <v>0</v>
      </c>
      <c r="AR83" s="111">
        <v>0</v>
      </c>
      <c r="AS83" s="111">
        <v>0</v>
      </c>
      <c r="AT83" s="111">
        <v>0</v>
      </c>
      <c r="AU83" s="111">
        <v>0</v>
      </c>
      <c r="AV83" s="111">
        <v>0</v>
      </c>
      <c r="AW83" s="111">
        <v>0</v>
      </c>
      <c r="AX83" s="111">
        <v>0</v>
      </c>
      <c r="AY83" s="111">
        <v>0</v>
      </c>
      <c r="AZ83" s="7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</row>
    <row r="84" spans="1:71" ht="16.5" customHeight="1" x14ac:dyDescent="0.3">
      <c r="A84" s="111" t="s">
        <v>803</v>
      </c>
      <c r="B84" s="111">
        <v>12226</v>
      </c>
      <c r="C84" s="111">
        <v>10921</v>
      </c>
      <c r="D84" s="111">
        <v>9036</v>
      </c>
      <c r="E84" s="111">
        <v>11382</v>
      </c>
      <c r="F84" s="111">
        <v>11376</v>
      </c>
      <c r="G84" s="111">
        <v>11337</v>
      </c>
      <c r="H84" s="111">
        <v>0</v>
      </c>
      <c r="I84" s="111">
        <v>0</v>
      </c>
      <c r="J84" s="111">
        <v>0</v>
      </c>
      <c r="K84" s="111">
        <v>0</v>
      </c>
      <c r="L84" s="111">
        <v>0</v>
      </c>
      <c r="M84" s="111">
        <v>0</v>
      </c>
      <c r="N84" s="111">
        <v>127093</v>
      </c>
      <c r="O84" s="111">
        <v>126373</v>
      </c>
      <c r="P84" s="111">
        <v>137597</v>
      </c>
      <c r="Q84" s="111">
        <v>146718.09</v>
      </c>
      <c r="R84" s="111">
        <v>157933</v>
      </c>
      <c r="S84" s="111">
        <v>174194</v>
      </c>
      <c r="T84" s="111">
        <v>189871</v>
      </c>
      <c r="U84" s="111">
        <v>205803.78</v>
      </c>
      <c r="V84" s="111">
        <v>7529459</v>
      </c>
      <c r="W84" s="111">
        <v>7542576</v>
      </c>
      <c r="X84" s="111">
        <v>7556625</v>
      </c>
      <c r="Y84" s="111">
        <v>269491.75300000003</v>
      </c>
      <c r="Z84" s="111">
        <v>3949176</v>
      </c>
      <c r="AA84" s="111">
        <v>4043258</v>
      </c>
      <c r="AB84" s="111">
        <v>4169394</v>
      </c>
      <c r="AC84" s="111">
        <v>601655.75100000005</v>
      </c>
      <c r="AD84" s="111">
        <v>666962</v>
      </c>
      <c r="AE84" s="111">
        <v>739505</v>
      </c>
      <c r="AF84" s="111">
        <v>836992</v>
      </c>
      <c r="AG84" s="111">
        <v>20864547.280999999</v>
      </c>
      <c r="AH84" s="111">
        <v>21129815</v>
      </c>
      <c r="AI84" s="111">
        <v>82488313</v>
      </c>
      <c r="AJ84" s="111">
        <v>83131967</v>
      </c>
      <c r="AK84" s="111">
        <v>73806185.127000004</v>
      </c>
      <c r="AL84" s="111">
        <v>74357710</v>
      </c>
      <c r="AM84" s="111">
        <v>74924449</v>
      </c>
      <c r="AN84" s="111">
        <v>71544545</v>
      </c>
      <c r="AO84" s="111">
        <v>61964622.432999998</v>
      </c>
      <c r="AP84" s="111">
        <v>2329719</v>
      </c>
      <c r="AQ84" s="111">
        <v>62861042</v>
      </c>
      <c r="AR84" s="111">
        <v>65376818</v>
      </c>
      <c r="AS84" s="111">
        <v>2272417.63</v>
      </c>
      <c r="AT84" s="111">
        <v>66180381</v>
      </c>
      <c r="AU84" s="111">
        <v>66586854</v>
      </c>
      <c r="AV84" s="111">
        <v>42679118</v>
      </c>
      <c r="AW84" s="111">
        <v>42988203.240000002</v>
      </c>
      <c r="AX84" s="111">
        <v>5718546</v>
      </c>
      <c r="AY84" s="111">
        <v>5777938</v>
      </c>
      <c r="AZ84" s="7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</row>
    <row r="85" spans="1:71" ht="16.5" customHeight="1" x14ac:dyDescent="0.3">
      <c r="A85" s="111" t="s">
        <v>804</v>
      </c>
      <c r="B85" s="111">
        <v>0</v>
      </c>
      <c r="C85" s="111">
        <v>0</v>
      </c>
      <c r="D85" s="111">
        <v>0</v>
      </c>
      <c r="E85" s="111">
        <v>0</v>
      </c>
      <c r="F85" s="111">
        <v>0</v>
      </c>
      <c r="G85" s="111">
        <v>11337</v>
      </c>
      <c r="H85" s="111">
        <v>0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11">
        <v>127093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11">
        <v>0</v>
      </c>
      <c r="V85" s="111">
        <v>0</v>
      </c>
      <c r="W85" s="111">
        <v>7542576</v>
      </c>
      <c r="X85" s="111">
        <v>0</v>
      </c>
      <c r="Y85" s="111">
        <v>0</v>
      </c>
      <c r="Z85" s="111">
        <v>0</v>
      </c>
      <c r="AA85" s="111">
        <v>0</v>
      </c>
      <c r="AB85" s="111">
        <v>0</v>
      </c>
      <c r="AC85" s="111">
        <v>0</v>
      </c>
      <c r="AD85" s="111">
        <v>0</v>
      </c>
      <c r="AE85" s="111">
        <v>0</v>
      </c>
      <c r="AF85" s="111">
        <v>0</v>
      </c>
      <c r="AG85" s="111">
        <v>0</v>
      </c>
      <c r="AH85" s="111">
        <v>0</v>
      </c>
      <c r="AI85" s="111">
        <v>82488313</v>
      </c>
      <c r="AJ85" s="111">
        <v>0</v>
      </c>
      <c r="AK85" s="111">
        <v>0</v>
      </c>
      <c r="AL85" s="111">
        <v>0</v>
      </c>
      <c r="AM85" s="111">
        <v>0</v>
      </c>
      <c r="AN85" s="111">
        <v>0</v>
      </c>
      <c r="AO85" s="111">
        <v>0</v>
      </c>
      <c r="AP85" s="111">
        <v>2329719</v>
      </c>
      <c r="AQ85" s="111">
        <v>0</v>
      </c>
      <c r="AR85" s="111">
        <v>0</v>
      </c>
      <c r="AS85" s="111">
        <v>0</v>
      </c>
      <c r="AT85" s="111">
        <v>0</v>
      </c>
      <c r="AU85" s="111">
        <v>0</v>
      </c>
      <c r="AV85" s="111">
        <v>0</v>
      </c>
      <c r="AW85" s="111">
        <v>0</v>
      </c>
      <c r="AX85" s="111">
        <v>5718546</v>
      </c>
      <c r="AY85" s="111">
        <v>5777938</v>
      </c>
      <c r="AZ85" s="7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</row>
    <row r="86" spans="1:71" ht="16.5" customHeight="1" x14ac:dyDescent="0.3">
      <c r="A86" s="111" t="s">
        <v>805</v>
      </c>
      <c r="B86" s="111">
        <v>22237445</v>
      </c>
      <c r="C86" s="111">
        <v>26271869</v>
      </c>
      <c r="D86" s="111">
        <v>26144054</v>
      </c>
      <c r="E86" s="111">
        <v>29785808</v>
      </c>
      <c r="F86" s="111">
        <v>37042929</v>
      </c>
      <c r="G86" s="111">
        <v>36752337</v>
      </c>
      <c r="H86" s="111">
        <v>37231191</v>
      </c>
      <c r="I86" s="111">
        <v>36631623</v>
      </c>
      <c r="J86" s="111">
        <v>35998623</v>
      </c>
      <c r="K86" s="111">
        <v>36368049</v>
      </c>
      <c r="L86" s="111">
        <v>31970410</v>
      </c>
      <c r="M86" s="111">
        <v>20488644</v>
      </c>
      <c r="N86" s="111">
        <v>21728859</v>
      </c>
      <c r="O86" s="111">
        <v>21484097</v>
      </c>
      <c r="P86" s="111">
        <v>16509173</v>
      </c>
      <c r="Q86" s="111">
        <v>17474324.73</v>
      </c>
      <c r="R86" s="111">
        <v>17493653</v>
      </c>
      <c r="S86" s="111">
        <v>14634096</v>
      </c>
      <c r="T86" s="111">
        <v>12518650</v>
      </c>
      <c r="U86" s="111">
        <v>21138419.759</v>
      </c>
      <c r="V86" s="111">
        <v>22439526</v>
      </c>
      <c r="W86" s="111">
        <v>22239679</v>
      </c>
      <c r="X86" s="111">
        <v>22303729</v>
      </c>
      <c r="Y86" s="111">
        <v>20641888.489</v>
      </c>
      <c r="Z86" s="111">
        <v>20579300</v>
      </c>
      <c r="AA86" s="111">
        <v>42042619</v>
      </c>
      <c r="AB86" s="111">
        <v>42198231</v>
      </c>
      <c r="AC86" s="111">
        <v>36579690.151000001</v>
      </c>
      <c r="AD86" s="111">
        <v>35895108</v>
      </c>
      <c r="AE86" s="111">
        <v>36074461</v>
      </c>
      <c r="AF86" s="111">
        <v>36079327</v>
      </c>
      <c r="AG86" s="111">
        <v>75734998.906000003</v>
      </c>
      <c r="AH86" s="111">
        <v>75193110</v>
      </c>
      <c r="AI86" s="111">
        <v>160943124</v>
      </c>
      <c r="AJ86" s="111">
        <v>166498690</v>
      </c>
      <c r="AK86" s="111">
        <v>163633988.25600001</v>
      </c>
      <c r="AL86" s="111">
        <v>167790787</v>
      </c>
      <c r="AM86" s="111">
        <v>168164526</v>
      </c>
      <c r="AN86" s="111">
        <v>165458311</v>
      </c>
      <c r="AO86" s="111">
        <v>164039790.868</v>
      </c>
      <c r="AP86" s="111">
        <v>164734169</v>
      </c>
      <c r="AQ86" s="111">
        <v>157401428</v>
      </c>
      <c r="AR86" s="111">
        <v>161577136</v>
      </c>
      <c r="AS86" s="111">
        <v>160071948.88999999</v>
      </c>
      <c r="AT86" s="111">
        <v>160500445</v>
      </c>
      <c r="AU86" s="111">
        <v>155489060</v>
      </c>
      <c r="AV86" s="111">
        <v>130234621</v>
      </c>
      <c r="AW86" s="111">
        <v>115019652.29000001</v>
      </c>
      <c r="AX86" s="111">
        <v>184363051</v>
      </c>
      <c r="AY86" s="111">
        <v>181240580</v>
      </c>
      <c r="AZ86" s="7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</row>
    <row r="87" spans="1:71" ht="16.5" customHeight="1" x14ac:dyDescent="0.3">
      <c r="A87" s="111" t="s">
        <v>806</v>
      </c>
      <c r="B87" s="111">
        <v>51937335</v>
      </c>
      <c r="C87" s="111">
        <v>51592948</v>
      </c>
      <c r="D87" s="111">
        <v>54198671</v>
      </c>
      <c r="E87" s="111">
        <v>54645644</v>
      </c>
      <c r="F87" s="111">
        <v>59595972</v>
      </c>
      <c r="G87" s="111">
        <v>59202614</v>
      </c>
      <c r="H87" s="111">
        <v>55658963</v>
      </c>
      <c r="I87" s="111">
        <v>53214706</v>
      </c>
      <c r="J87" s="111">
        <v>55762766</v>
      </c>
      <c r="K87" s="111">
        <v>56281850</v>
      </c>
      <c r="L87" s="111">
        <v>56547217</v>
      </c>
      <c r="M87" s="111">
        <v>55977747</v>
      </c>
      <c r="N87" s="111">
        <v>72053058</v>
      </c>
      <c r="O87" s="111">
        <v>61281172</v>
      </c>
      <c r="P87" s="111">
        <v>58907463</v>
      </c>
      <c r="Q87" s="111">
        <v>47208765.979999997</v>
      </c>
      <c r="R87" s="111">
        <v>62478045</v>
      </c>
      <c r="S87" s="111">
        <v>51682125</v>
      </c>
      <c r="T87" s="111">
        <v>50112581</v>
      </c>
      <c r="U87" s="111">
        <v>57426045.884999998</v>
      </c>
      <c r="V87" s="111">
        <v>77565879</v>
      </c>
      <c r="W87" s="111">
        <v>60775263</v>
      </c>
      <c r="X87" s="111">
        <v>64547547</v>
      </c>
      <c r="Y87" s="111">
        <v>66133124.230999999</v>
      </c>
      <c r="Z87" s="111">
        <v>77592682</v>
      </c>
      <c r="AA87" s="111">
        <v>83693315</v>
      </c>
      <c r="AB87" s="111">
        <v>83504560</v>
      </c>
      <c r="AC87" s="111">
        <v>79485808.491999999</v>
      </c>
      <c r="AD87" s="111">
        <v>99742796</v>
      </c>
      <c r="AE87" s="111">
        <v>81832359</v>
      </c>
      <c r="AF87" s="111">
        <v>92572658</v>
      </c>
      <c r="AG87" s="111">
        <v>133268291.389</v>
      </c>
      <c r="AH87" s="111">
        <v>156290705</v>
      </c>
      <c r="AI87" s="111">
        <v>223839083</v>
      </c>
      <c r="AJ87" s="111">
        <v>235277609</v>
      </c>
      <c r="AK87" s="111">
        <v>232962016.479</v>
      </c>
      <c r="AL87" s="111">
        <v>241491220</v>
      </c>
      <c r="AM87" s="111">
        <v>236504762</v>
      </c>
      <c r="AN87" s="111">
        <v>237838419</v>
      </c>
      <c r="AO87" s="111">
        <v>233640566.54499999</v>
      </c>
      <c r="AP87" s="111">
        <v>238749366</v>
      </c>
      <c r="AQ87" s="111">
        <v>226696322</v>
      </c>
      <c r="AR87" s="111">
        <v>240570486</v>
      </c>
      <c r="AS87" s="111">
        <v>232836404.69999999</v>
      </c>
      <c r="AT87" s="111">
        <v>239864965</v>
      </c>
      <c r="AU87" s="111">
        <v>223078030</v>
      </c>
      <c r="AV87" s="111">
        <v>221494661</v>
      </c>
      <c r="AW87" s="111">
        <v>220274952.10600001</v>
      </c>
      <c r="AX87" s="111">
        <v>309943676</v>
      </c>
      <c r="AY87" s="111">
        <v>296377565</v>
      </c>
      <c r="AZ87" s="7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</row>
    <row r="88" spans="1:71" ht="16.5" customHeight="1" x14ac:dyDescent="0.3">
      <c r="A88" s="111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7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</row>
    <row r="89" spans="1:71" ht="16.5" customHeight="1" x14ac:dyDescent="0.3">
      <c r="A89" s="111" t="s">
        <v>807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7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</row>
    <row r="90" spans="1:71" ht="16.5" customHeight="1" x14ac:dyDescent="0.3">
      <c r="A90" s="111" t="s">
        <v>808</v>
      </c>
      <c r="B90" s="111">
        <v>4997460</v>
      </c>
      <c r="C90" s="111">
        <v>4997460</v>
      </c>
      <c r="D90" s="111">
        <v>4997460</v>
      </c>
      <c r="E90" s="111">
        <v>4997460</v>
      </c>
      <c r="F90" s="111">
        <v>4997460</v>
      </c>
      <c r="G90" s="111">
        <v>4997460</v>
      </c>
      <c r="H90" s="111">
        <v>4997460</v>
      </c>
      <c r="I90" s="111">
        <v>4997460</v>
      </c>
      <c r="J90" s="111">
        <v>4997460</v>
      </c>
      <c r="K90" s="111">
        <v>4997460</v>
      </c>
      <c r="L90" s="111">
        <v>4997460</v>
      </c>
      <c r="M90" s="111">
        <v>4997460</v>
      </c>
      <c r="N90" s="111">
        <v>4997460</v>
      </c>
      <c r="O90" s="111">
        <v>4997460</v>
      </c>
      <c r="P90" s="111">
        <v>4997460</v>
      </c>
      <c r="Q90" s="111">
        <v>4997459.8</v>
      </c>
      <c r="R90" s="111">
        <v>4997460</v>
      </c>
      <c r="S90" s="111">
        <v>4997460</v>
      </c>
      <c r="T90" s="111">
        <v>4997460</v>
      </c>
      <c r="U90" s="111">
        <v>4997459.8</v>
      </c>
      <c r="V90" s="111">
        <v>4997460</v>
      </c>
      <c r="W90" s="111">
        <v>4997460</v>
      </c>
      <c r="X90" s="111">
        <v>4997460</v>
      </c>
      <c r="Y90" s="111">
        <v>4997459.8</v>
      </c>
      <c r="Z90" s="111">
        <v>4997460</v>
      </c>
      <c r="AA90" s="111">
        <v>4997460</v>
      </c>
      <c r="AB90" s="111">
        <v>4997460</v>
      </c>
      <c r="AC90" s="111">
        <v>4997459.8</v>
      </c>
      <c r="AD90" s="111">
        <v>4997460</v>
      </c>
      <c r="AE90" s="111">
        <v>4997460</v>
      </c>
      <c r="AF90" s="111">
        <v>4997460</v>
      </c>
      <c r="AG90" s="111">
        <v>4997459.8</v>
      </c>
      <c r="AH90" s="111">
        <v>4997460</v>
      </c>
      <c r="AI90" s="111">
        <v>4997460</v>
      </c>
      <c r="AJ90" s="111">
        <v>4997460</v>
      </c>
      <c r="AK90" s="111">
        <v>4997459.8</v>
      </c>
      <c r="AL90" s="111">
        <v>4997460</v>
      </c>
      <c r="AM90" s="111">
        <v>4997460</v>
      </c>
      <c r="AN90" s="111">
        <v>4997460</v>
      </c>
      <c r="AO90" s="111">
        <v>4997459.8</v>
      </c>
      <c r="AP90" s="111">
        <v>4997460</v>
      </c>
      <c r="AQ90" s="111">
        <v>4997460</v>
      </c>
      <c r="AR90" s="111">
        <v>4997460</v>
      </c>
      <c r="AS90" s="111">
        <v>4997459.8</v>
      </c>
      <c r="AT90" s="111">
        <v>4997460</v>
      </c>
      <c r="AU90" s="111">
        <v>4997460</v>
      </c>
      <c r="AV90" s="111">
        <v>4997460</v>
      </c>
      <c r="AW90" s="111">
        <v>4997459.8</v>
      </c>
      <c r="AX90" s="111">
        <v>4997460</v>
      </c>
      <c r="AY90" s="111">
        <v>4997460</v>
      </c>
      <c r="AZ90" s="7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</row>
    <row r="91" spans="1:71" ht="16.5" customHeight="1" x14ac:dyDescent="0.3">
      <c r="A91" s="111" t="s">
        <v>809</v>
      </c>
      <c r="B91" s="111">
        <v>4997460</v>
      </c>
      <c r="C91" s="111">
        <v>4997460</v>
      </c>
      <c r="D91" s="111">
        <v>4997460</v>
      </c>
      <c r="E91" s="111">
        <v>4997460</v>
      </c>
      <c r="F91" s="111">
        <v>4997460</v>
      </c>
      <c r="G91" s="111">
        <v>4997460</v>
      </c>
      <c r="H91" s="111">
        <v>4997460</v>
      </c>
      <c r="I91" s="111">
        <v>4997460</v>
      </c>
      <c r="J91" s="111">
        <v>4997460</v>
      </c>
      <c r="K91" s="111">
        <v>4997460</v>
      </c>
      <c r="L91" s="111">
        <v>4997460</v>
      </c>
      <c r="M91" s="111">
        <v>4997460</v>
      </c>
      <c r="N91" s="111">
        <v>4997460</v>
      </c>
      <c r="O91" s="111">
        <v>4997460</v>
      </c>
      <c r="P91" s="111">
        <v>4997460</v>
      </c>
      <c r="Q91" s="111">
        <v>4997459.8</v>
      </c>
      <c r="R91" s="111">
        <v>4997460</v>
      </c>
      <c r="S91" s="111">
        <v>4997460</v>
      </c>
      <c r="T91" s="111">
        <v>4997460</v>
      </c>
      <c r="U91" s="111">
        <v>4997459.8</v>
      </c>
      <c r="V91" s="111">
        <v>4997460</v>
      </c>
      <c r="W91" s="111">
        <v>4997460</v>
      </c>
      <c r="X91" s="111">
        <v>4997460</v>
      </c>
      <c r="Y91" s="111">
        <v>4997459.8</v>
      </c>
      <c r="Z91" s="111">
        <v>4997460</v>
      </c>
      <c r="AA91" s="111">
        <v>4997460</v>
      </c>
      <c r="AB91" s="111">
        <v>4997460</v>
      </c>
      <c r="AC91" s="111">
        <v>4997459.8</v>
      </c>
      <c r="AD91" s="111">
        <v>4997460</v>
      </c>
      <c r="AE91" s="111">
        <v>4997460</v>
      </c>
      <c r="AF91" s="111">
        <v>4997460</v>
      </c>
      <c r="AG91" s="111">
        <v>4997459.8</v>
      </c>
      <c r="AH91" s="111">
        <v>4997460</v>
      </c>
      <c r="AI91" s="111">
        <v>4997460</v>
      </c>
      <c r="AJ91" s="111">
        <v>4997460</v>
      </c>
      <c r="AK91" s="111">
        <v>4997459.8</v>
      </c>
      <c r="AL91" s="111">
        <v>4997460</v>
      </c>
      <c r="AM91" s="111">
        <v>4997460</v>
      </c>
      <c r="AN91" s="111">
        <v>4997460</v>
      </c>
      <c r="AO91" s="111">
        <v>4997459.8</v>
      </c>
      <c r="AP91" s="111">
        <v>4997460</v>
      </c>
      <c r="AQ91" s="111">
        <v>4997460</v>
      </c>
      <c r="AR91" s="111">
        <v>4997460</v>
      </c>
      <c r="AS91" s="111">
        <v>4997459.8</v>
      </c>
      <c r="AT91" s="111">
        <v>4997460</v>
      </c>
      <c r="AU91" s="111">
        <v>4997460</v>
      </c>
      <c r="AV91" s="111">
        <v>4997460</v>
      </c>
      <c r="AW91" s="111">
        <v>4997459.8</v>
      </c>
      <c r="AX91" s="111">
        <v>4997460</v>
      </c>
      <c r="AY91" s="111">
        <v>4997460</v>
      </c>
      <c r="AZ91" s="7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</row>
    <row r="92" spans="1:71" ht="16.5" customHeight="1" x14ac:dyDescent="0.3">
      <c r="A92" s="111" t="s">
        <v>810</v>
      </c>
      <c r="B92" s="111">
        <v>2960311</v>
      </c>
      <c r="C92" s="111">
        <v>2961387</v>
      </c>
      <c r="D92" s="111">
        <v>2961740</v>
      </c>
      <c r="E92" s="111">
        <v>2961740</v>
      </c>
      <c r="F92" s="111">
        <v>2961749</v>
      </c>
      <c r="G92" s="111">
        <v>2962462</v>
      </c>
      <c r="H92" s="111">
        <v>2963391</v>
      </c>
      <c r="I92" s="111">
        <v>2965443</v>
      </c>
      <c r="J92" s="111">
        <v>2965899</v>
      </c>
      <c r="K92" s="111">
        <v>2966472</v>
      </c>
      <c r="L92" s="111">
        <v>2968178</v>
      </c>
      <c r="M92" s="111">
        <v>2970076</v>
      </c>
      <c r="N92" s="111">
        <v>2970688</v>
      </c>
      <c r="O92" s="111">
        <v>2973095</v>
      </c>
      <c r="P92" s="111">
        <v>2973095</v>
      </c>
      <c r="Q92" s="111">
        <v>2973095.33</v>
      </c>
      <c r="R92" s="111">
        <v>2973095</v>
      </c>
      <c r="S92" s="111">
        <v>2973095</v>
      </c>
      <c r="T92" s="111">
        <v>2973095</v>
      </c>
      <c r="U92" s="111">
        <v>2973095.33</v>
      </c>
      <c r="V92" s="111">
        <v>2973095</v>
      </c>
      <c r="W92" s="111">
        <v>2973095</v>
      </c>
      <c r="X92" s="111">
        <v>2973095</v>
      </c>
      <c r="Y92" s="111">
        <v>2973095.33</v>
      </c>
      <c r="Z92" s="111">
        <v>2973095</v>
      </c>
      <c r="AA92" s="111">
        <v>2973095</v>
      </c>
      <c r="AB92" s="111">
        <v>2973095</v>
      </c>
      <c r="AC92" s="111">
        <v>2973095.33</v>
      </c>
      <c r="AD92" s="111">
        <v>2973095</v>
      </c>
      <c r="AE92" s="111">
        <v>2973095</v>
      </c>
      <c r="AF92" s="111">
        <v>2973095</v>
      </c>
      <c r="AG92" s="111">
        <v>2973095.33</v>
      </c>
      <c r="AH92" s="111">
        <v>2973095</v>
      </c>
      <c r="AI92" s="111">
        <v>2973095</v>
      </c>
      <c r="AJ92" s="111">
        <v>2973095</v>
      </c>
      <c r="AK92" s="111">
        <v>2973095.33</v>
      </c>
      <c r="AL92" s="111">
        <v>2973095</v>
      </c>
      <c r="AM92" s="111">
        <v>2973095</v>
      </c>
      <c r="AN92" s="111">
        <v>2973095</v>
      </c>
      <c r="AO92" s="111">
        <v>2973095.33</v>
      </c>
      <c r="AP92" s="111">
        <v>2973095</v>
      </c>
      <c r="AQ92" s="111">
        <v>2973095</v>
      </c>
      <c r="AR92" s="111">
        <v>2973095</v>
      </c>
      <c r="AS92" s="111">
        <v>2973095.33</v>
      </c>
      <c r="AT92" s="111">
        <v>2973095</v>
      </c>
      <c r="AU92" s="111">
        <v>2973178</v>
      </c>
      <c r="AV92" s="111">
        <v>2973178</v>
      </c>
      <c r="AW92" s="111">
        <v>2973178.6320000002</v>
      </c>
      <c r="AX92" s="111">
        <v>2973178</v>
      </c>
      <c r="AY92" s="111">
        <v>2973554</v>
      </c>
      <c r="AZ92" s="7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</row>
    <row r="93" spans="1:71" ht="16.5" customHeight="1" x14ac:dyDescent="0.3">
      <c r="A93" s="111" t="s">
        <v>809</v>
      </c>
      <c r="B93" s="111">
        <v>2960311</v>
      </c>
      <c r="C93" s="111">
        <v>2961387</v>
      </c>
      <c r="D93" s="111">
        <v>2961740</v>
      </c>
      <c r="E93" s="111">
        <v>2961740</v>
      </c>
      <c r="F93" s="111">
        <v>2961749</v>
      </c>
      <c r="G93" s="111">
        <v>2962462</v>
      </c>
      <c r="H93" s="111">
        <v>2963391</v>
      </c>
      <c r="I93" s="111">
        <v>2965443</v>
      </c>
      <c r="J93" s="111">
        <v>2965899</v>
      </c>
      <c r="K93" s="111">
        <v>2966472</v>
      </c>
      <c r="L93" s="111">
        <v>2968178</v>
      </c>
      <c r="M93" s="111">
        <v>2970076</v>
      </c>
      <c r="N93" s="111">
        <v>2970688</v>
      </c>
      <c r="O93" s="111">
        <v>2973095</v>
      </c>
      <c r="P93" s="111">
        <v>2973095</v>
      </c>
      <c r="Q93" s="111">
        <v>2973095.33</v>
      </c>
      <c r="R93" s="111">
        <v>2973095</v>
      </c>
      <c r="S93" s="111">
        <v>2973095</v>
      </c>
      <c r="T93" s="111">
        <v>2973095</v>
      </c>
      <c r="U93" s="111">
        <v>2973095.33</v>
      </c>
      <c r="V93" s="111">
        <v>2973095</v>
      </c>
      <c r="W93" s="111">
        <v>2973095</v>
      </c>
      <c r="X93" s="111">
        <v>2973095</v>
      </c>
      <c r="Y93" s="111">
        <v>2973095.33</v>
      </c>
      <c r="Z93" s="111">
        <v>2973095</v>
      </c>
      <c r="AA93" s="111">
        <v>2973095</v>
      </c>
      <c r="AB93" s="111">
        <v>2973095</v>
      </c>
      <c r="AC93" s="111">
        <v>2973095.33</v>
      </c>
      <c r="AD93" s="111">
        <v>2973095</v>
      </c>
      <c r="AE93" s="111">
        <v>2973095</v>
      </c>
      <c r="AF93" s="111">
        <v>2973095</v>
      </c>
      <c r="AG93" s="111">
        <v>2973095.33</v>
      </c>
      <c r="AH93" s="111">
        <v>2973095</v>
      </c>
      <c r="AI93" s="111">
        <v>2973095</v>
      </c>
      <c r="AJ93" s="111">
        <v>2973095</v>
      </c>
      <c r="AK93" s="111">
        <v>2973095.33</v>
      </c>
      <c r="AL93" s="111">
        <v>2973095</v>
      </c>
      <c r="AM93" s="111">
        <v>2973095</v>
      </c>
      <c r="AN93" s="111">
        <v>2973095</v>
      </c>
      <c r="AO93" s="111">
        <v>2973095.33</v>
      </c>
      <c r="AP93" s="111">
        <v>2973095</v>
      </c>
      <c r="AQ93" s="111">
        <v>2973095</v>
      </c>
      <c r="AR93" s="111">
        <v>2973095</v>
      </c>
      <c r="AS93" s="111">
        <v>2973095.33</v>
      </c>
      <c r="AT93" s="111">
        <v>2973095</v>
      </c>
      <c r="AU93" s="111">
        <v>2973178</v>
      </c>
      <c r="AV93" s="111">
        <v>2973178</v>
      </c>
      <c r="AW93" s="111">
        <v>2973178.6320000002</v>
      </c>
      <c r="AX93" s="111">
        <v>2973178</v>
      </c>
      <c r="AY93" s="111">
        <v>2973554</v>
      </c>
      <c r="AZ93" s="7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</row>
    <row r="94" spans="1:71" ht="16.5" customHeight="1" x14ac:dyDescent="0.3">
      <c r="A94" s="111" t="s">
        <v>812</v>
      </c>
      <c r="B94" s="111">
        <v>21430420</v>
      </c>
      <c r="C94" s="111">
        <v>21517207</v>
      </c>
      <c r="D94" s="111">
        <v>21545336</v>
      </c>
      <c r="E94" s="111">
        <v>21545336</v>
      </c>
      <c r="F94" s="111">
        <v>21546061</v>
      </c>
      <c r="G94" s="111">
        <v>21601706</v>
      </c>
      <c r="H94" s="111">
        <v>21675356</v>
      </c>
      <c r="I94" s="111">
        <v>21838008</v>
      </c>
      <c r="J94" s="111">
        <v>21873552</v>
      </c>
      <c r="K94" s="111">
        <v>21918154</v>
      </c>
      <c r="L94" s="111">
        <v>22040077</v>
      </c>
      <c r="M94" s="111">
        <v>22172703</v>
      </c>
      <c r="N94" s="111">
        <v>22213744</v>
      </c>
      <c r="O94" s="111">
        <v>22372276</v>
      </c>
      <c r="P94" s="111">
        <v>22372276</v>
      </c>
      <c r="Q94" s="111">
        <v>22372276.09</v>
      </c>
      <c r="R94" s="111">
        <v>22372276</v>
      </c>
      <c r="S94" s="111">
        <v>22372276</v>
      </c>
      <c r="T94" s="111">
        <v>22372276</v>
      </c>
      <c r="U94" s="111">
        <v>22372276.085000001</v>
      </c>
      <c r="V94" s="111">
        <v>22372276</v>
      </c>
      <c r="W94" s="111">
        <v>22372276</v>
      </c>
      <c r="X94" s="111">
        <v>22372276</v>
      </c>
      <c r="Y94" s="111">
        <v>22372276.085000001</v>
      </c>
      <c r="Z94" s="111">
        <v>22372276</v>
      </c>
      <c r="AA94" s="111">
        <v>22372276</v>
      </c>
      <c r="AB94" s="111">
        <v>22372276</v>
      </c>
      <c r="AC94" s="111">
        <v>22372276.085000001</v>
      </c>
      <c r="AD94" s="111">
        <v>22372276</v>
      </c>
      <c r="AE94" s="111">
        <v>22372276</v>
      </c>
      <c r="AF94" s="111">
        <v>22372276</v>
      </c>
      <c r="AG94" s="111">
        <v>22372276.085000001</v>
      </c>
      <c r="AH94" s="111">
        <v>22372276</v>
      </c>
      <c r="AI94" s="111">
        <v>22388093</v>
      </c>
      <c r="AJ94" s="111">
        <v>22388093</v>
      </c>
      <c r="AK94" s="111">
        <v>22388093.274999999</v>
      </c>
      <c r="AL94" s="111">
        <v>22388093</v>
      </c>
      <c r="AM94" s="111">
        <v>22418588</v>
      </c>
      <c r="AN94" s="111">
        <v>22418588</v>
      </c>
      <c r="AO94" s="111">
        <v>22372276.085000001</v>
      </c>
      <c r="AP94" s="111">
        <v>22372276</v>
      </c>
      <c r="AQ94" s="111">
        <v>22372276</v>
      </c>
      <c r="AR94" s="111">
        <v>22372276</v>
      </c>
      <c r="AS94" s="111">
        <v>22372276.09</v>
      </c>
      <c r="AT94" s="111">
        <v>22372276</v>
      </c>
      <c r="AU94" s="111">
        <v>22386070</v>
      </c>
      <c r="AV94" s="111">
        <v>22386070</v>
      </c>
      <c r="AW94" s="111">
        <v>22386069.897</v>
      </c>
      <c r="AX94" s="111">
        <v>22386070</v>
      </c>
      <c r="AY94" s="111">
        <v>22446531</v>
      </c>
      <c r="AZ94" s="7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</row>
    <row r="95" spans="1:71" ht="16.5" customHeight="1" x14ac:dyDescent="0.3">
      <c r="A95" s="111" t="s">
        <v>809</v>
      </c>
      <c r="B95" s="111">
        <v>21430420</v>
      </c>
      <c r="C95" s="111">
        <v>21517207</v>
      </c>
      <c r="D95" s="111">
        <v>21545336</v>
      </c>
      <c r="E95" s="111">
        <v>21545336</v>
      </c>
      <c r="F95" s="111">
        <v>21546061</v>
      </c>
      <c r="G95" s="111">
        <v>21601706</v>
      </c>
      <c r="H95" s="111">
        <v>21675356</v>
      </c>
      <c r="I95" s="111">
        <v>21838008</v>
      </c>
      <c r="J95" s="111">
        <v>21873552</v>
      </c>
      <c r="K95" s="111">
        <v>21918154</v>
      </c>
      <c r="L95" s="111">
        <v>22040077</v>
      </c>
      <c r="M95" s="111">
        <v>22172703</v>
      </c>
      <c r="N95" s="111">
        <v>22213744</v>
      </c>
      <c r="O95" s="111">
        <v>22372276</v>
      </c>
      <c r="P95" s="111">
        <v>22372276</v>
      </c>
      <c r="Q95" s="111">
        <v>22372276.09</v>
      </c>
      <c r="R95" s="111">
        <v>22372276</v>
      </c>
      <c r="S95" s="111">
        <v>22372276</v>
      </c>
      <c r="T95" s="111">
        <v>22372276</v>
      </c>
      <c r="U95" s="111">
        <v>22372276.085000001</v>
      </c>
      <c r="V95" s="111">
        <v>22372276</v>
      </c>
      <c r="W95" s="111">
        <v>22372276</v>
      </c>
      <c r="X95" s="111">
        <v>22372276</v>
      </c>
      <c r="Y95" s="111">
        <v>22372276.085000001</v>
      </c>
      <c r="Z95" s="111">
        <v>22372276</v>
      </c>
      <c r="AA95" s="111">
        <v>22372276</v>
      </c>
      <c r="AB95" s="111">
        <v>22372276</v>
      </c>
      <c r="AC95" s="111">
        <v>22372276.085000001</v>
      </c>
      <c r="AD95" s="111">
        <v>22372276</v>
      </c>
      <c r="AE95" s="111">
        <v>22372276</v>
      </c>
      <c r="AF95" s="111">
        <v>22372276</v>
      </c>
      <c r="AG95" s="111">
        <v>22372276.085000001</v>
      </c>
      <c r="AH95" s="111">
        <v>22372276</v>
      </c>
      <c r="AI95" s="111">
        <v>22388093</v>
      </c>
      <c r="AJ95" s="111">
        <v>22388093</v>
      </c>
      <c r="AK95" s="111">
        <v>22388093.274999999</v>
      </c>
      <c r="AL95" s="111">
        <v>22388093</v>
      </c>
      <c r="AM95" s="111">
        <v>22418588</v>
      </c>
      <c r="AN95" s="111">
        <v>22418588</v>
      </c>
      <c r="AO95" s="111">
        <v>22372276.085000001</v>
      </c>
      <c r="AP95" s="111">
        <v>22372276</v>
      </c>
      <c r="AQ95" s="111">
        <v>22372276</v>
      </c>
      <c r="AR95" s="111">
        <v>22372276</v>
      </c>
      <c r="AS95" s="111">
        <v>22372276.09</v>
      </c>
      <c r="AT95" s="111">
        <v>22372276</v>
      </c>
      <c r="AU95" s="111">
        <v>22386070</v>
      </c>
      <c r="AV95" s="111">
        <v>22386070</v>
      </c>
      <c r="AW95" s="111">
        <v>22386069.897</v>
      </c>
      <c r="AX95" s="111">
        <v>22386070</v>
      </c>
      <c r="AY95" s="111">
        <v>22446531</v>
      </c>
      <c r="AZ95" s="7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</row>
    <row r="96" spans="1:71" ht="16.5" customHeight="1" x14ac:dyDescent="0.3">
      <c r="A96" s="111" t="s">
        <v>813</v>
      </c>
      <c r="B96" s="111">
        <v>55622381</v>
      </c>
      <c r="C96" s="111">
        <v>52185458</v>
      </c>
      <c r="D96" s="111">
        <v>47834618</v>
      </c>
      <c r="E96" s="111">
        <v>48254800</v>
      </c>
      <c r="F96" s="111">
        <v>52822074</v>
      </c>
      <c r="G96" s="111">
        <v>47245261</v>
      </c>
      <c r="H96" s="111">
        <v>42540157</v>
      </c>
      <c r="I96" s="111">
        <v>46646426</v>
      </c>
      <c r="J96" s="111">
        <v>51618621</v>
      </c>
      <c r="K96" s="111">
        <v>31879550</v>
      </c>
      <c r="L96" s="111">
        <v>27869887</v>
      </c>
      <c r="M96" s="111">
        <v>15858481</v>
      </c>
      <c r="N96" s="111">
        <v>10193235</v>
      </c>
      <c r="O96" s="111">
        <v>16309512</v>
      </c>
      <c r="P96" s="111">
        <v>10084954</v>
      </c>
      <c r="Q96" s="111">
        <v>13745952.359999999</v>
      </c>
      <c r="R96" s="111">
        <v>10010294</v>
      </c>
      <c r="S96" s="111">
        <v>18723375</v>
      </c>
      <c r="T96" s="111">
        <v>9970482</v>
      </c>
      <c r="U96" s="111">
        <v>17844196.146000002</v>
      </c>
      <c r="V96" s="111">
        <v>12903460</v>
      </c>
      <c r="W96" s="111">
        <v>22098062</v>
      </c>
      <c r="X96" s="111">
        <v>11413384</v>
      </c>
      <c r="Y96" s="111">
        <v>20229332.548</v>
      </c>
      <c r="Z96" s="111">
        <v>12614975</v>
      </c>
      <c r="AA96" s="111">
        <v>21090279</v>
      </c>
      <c r="AB96" s="111">
        <v>12088414</v>
      </c>
      <c r="AC96" s="111">
        <v>21210294.423</v>
      </c>
      <c r="AD96" s="111">
        <v>13389443</v>
      </c>
      <c r="AE96" s="111">
        <v>23238116</v>
      </c>
      <c r="AF96" s="111">
        <v>12529351</v>
      </c>
      <c r="AG96" s="111">
        <v>22813204.401000001</v>
      </c>
      <c r="AH96" s="111">
        <v>11590996</v>
      </c>
      <c r="AI96" s="111">
        <v>21187300</v>
      </c>
      <c r="AJ96" s="111">
        <v>10502941</v>
      </c>
      <c r="AK96" s="111">
        <v>16971015.050000001</v>
      </c>
      <c r="AL96" s="111">
        <v>11908986</v>
      </c>
      <c r="AM96" s="111">
        <v>19124177</v>
      </c>
      <c r="AN96" s="111">
        <v>16157613</v>
      </c>
      <c r="AO96" s="111">
        <v>24674742.688999999</v>
      </c>
      <c r="AP96" s="111">
        <v>22098091</v>
      </c>
      <c r="AQ96" s="111">
        <v>30103222</v>
      </c>
      <c r="AR96" s="111">
        <v>25665808</v>
      </c>
      <c r="AS96" s="111">
        <v>32505107.620000001</v>
      </c>
      <c r="AT96" s="111">
        <v>31619871</v>
      </c>
      <c r="AU96" s="111">
        <v>39374303</v>
      </c>
      <c r="AV96" s="111">
        <v>36936898</v>
      </c>
      <c r="AW96" s="111">
        <v>44225576.066</v>
      </c>
      <c r="AX96" s="111">
        <v>40427413</v>
      </c>
      <c r="AY96" s="111">
        <v>47429243</v>
      </c>
      <c r="AZ96" s="7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</row>
    <row r="97" spans="1:71" ht="16.5" customHeight="1" x14ac:dyDescent="0.3">
      <c r="A97" s="111" t="s">
        <v>814</v>
      </c>
      <c r="B97" s="111">
        <v>500000</v>
      </c>
      <c r="C97" s="111">
        <v>500000</v>
      </c>
      <c r="D97" s="111">
        <v>500000</v>
      </c>
      <c r="E97" s="111">
        <v>500000</v>
      </c>
      <c r="F97" s="111">
        <v>500000</v>
      </c>
      <c r="G97" s="111">
        <v>500000</v>
      </c>
      <c r="H97" s="111">
        <v>500000</v>
      </c>
      <c r="I97" s="111">
        <v>500000</v>
      </c>
      <c r="J97" s="111">
        <v>500000</v>
      </c>
      <c r="K97" s="111">
        <v>500000</v>
      </c>
      <c r="L97" s="111">
        <v>500000</v>
      </c>
      <c r="M97" s="111">
        <v>500000</v>
      </c>
      <c r="N97" s="111">
        <v>500000</v>
      </c>
      <c r="O97" s="111">
        <v>500000</v>
      </c>
      <c r="P97" s="111">
        <v>500000</v>
      </c>
      <c r="Q97" s="111">
        <v>500000</v>
      </c>
      <c r="R97" s="111">
        <v>500000</v>
      </c>
      <c r="S97" s="111">
        <v>500000</v>
      </c>
      <c r="T97" s="111">
        <v>500000</v>
      </c>
      <c r="U97" s="111">
        <v>500000</v>
      </c>
      <c r="V97" s="111">
        <v>500000</v>
      </c>
      <c r="W97" s="111">
        <v>500000</v>
      </c>
      <c r="X97" s="111">
        <v>500000</v>
      </c>
      <c r="Y97" s="111">
        <v>500000</v>
      </c>
      <c r="Z97" s="111">
        <v>500000</v>
      </c>
      <c r="AA97" s="111">
        <v>500000</v>
      </c>
      <c r="AB97" s="111">
        <v>500000</v>
      </c>
      <c r="AC97" s="111">
        <v>500000</v>
      </c>
      <c r="AD97" s="111">
        <v>500000</v>
      </c>
      <c r="AE97" s="111">
        <v>500000</v>
      </c>
      <c r="AF97" s="111">
        <v>500000</v>
      </c>
      <c r="AG97" s="111">
        <v>500000</v>
      </c>
      <c r="AH97" s="111">
        <v>500000</v>
      </c>
      <c r="AI97" s="111">
        <v>500000</v>
      </c>
      <c r="AJ97" s="111">
        <v>500000</v>
      </c>
      <c r="AK97" s="111">
        <v>500000</v>
      </c>
      <c r="AL97" s="111">
        <v>500000</v>
      </c>
      <c r="AM97" s="111">
        <v>500000</v>
      </c>
      <c r="AN97" s="111">
        <v>500000</v>
      </c>
      <c r="AO97" s="111">
        <v>500000</v>
      </c>
      <c r="AP97" s="111">
        <v>500000</v>
      </c>
      <c r="AQ97" s="111">
        <v>500000</v>
      </c>
      <c r="AR97" s="111">
        <v>500000</v>
      </c>
      <c r="AS97" s="111">
        <v>500000</v>
      </c>
      <c r="AT97" s="111">
        <v>500000</v>
      </c>
      <c r="AU97" s="111">
        <v>500000</v>
      </c>
      <c r="AV97" s="111">
        <v>500000</v>
      </c>
      <c r="AW97" s="111">
        <v>500000</v>
      </c>
      <c r="AX97" s="111">
        <v>500000</v>
      </c>
      <c r="AY97" s="111">
        <v>500000</v>
      </c>
      <c r="AZ97" s="7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</row>
    <row r="98" spans="1:71" ht="16.5" customHeight="1" x14ac:dyDescent="0.3">
      <c r="A98" s="111" t="s">
        <v>815</v>
      </c>
      <c r="B98" s="111">
        <v>500000</v>
      </c>
      <c r="C98" s="111">
        <v>500000</v>
      </c>
      <c r="D98" s="111">
        <v>500000</v>
      </c>
      <c r="E98" s="111">
        <v>500000</v>
      </c>
      <c r="F98" s="111">
        <v>500000</v>
      </c>
      <c r="G98" s="111">
        <v>500000</v>
      </c>
      <c r="H98" s="111">
        <v>500000</v>
      </c>
      <c r="I98" s="111">
        <v>500000</v>
      </c>
      <c r="J98" s="111">
        <v>500000</v>
      </c>
      <c r="K98" s="111">
        <v>500000</v>
      </c>
      <c r="L98" s="111">
        <v>500000</v>
      </c>
      <c r="M98" s="111">
        <v>500000</v>
      </c>
      <c r="N98" s="111">
        <v>500000</v>
      </c>
      <c r="O98" s="111">
        <v>500000</v>
      </c>
      <c r="P98" s="111">
        <v>500000</v>
      </c>
      <c r="Q98" s="111">
        <v>500000</v>
      </c>
      <c r="R98" s="111">
        <v>500000</v>
      </c>
      <c r="S98" s="111">
        <v>500000</v>
      </c>
      <c r="T98" s="111">
        <v>500000</v>
      </c>
      <c r="U98" s="111">
        <v>500000</v>
      </c>
      <c r="V98" s="111">
        <v>500000</v>
      </c>
      <c r="W98" s="111">
        <v>500000</v>
      </c>
      <c r="X98" s="111">
        <v>500000</v>
      </c>
      <c r="Y98" s="111">
        <v>500000</v>
      </c>
      <c r="Z98" s="111">
        <v>500000</v>
      </c>
      <c r="AA98" s="111">
        <v>500000</v>
      </c>
      <c r="AB98" s="111">
        <v>500000</v>
      </c>
      <c r="AC98" s="111">
        <v>500000</v>
      </c>
      <c r="AD98" s="111">
        <v>500000</v>
      </c>
      <c r="AE98" s="111">
        <v>500000</v>
      </c>
      <c r="AF98" s="111">
        <v>500000</v>
      </c>
      <c r="AG98" s="111">
        <v>500000</v>
      </c>
      <c r="AH98" s="111">
        <v>500000</v>
      </c>
      <c r="AI98" s="111">
        <v>500000</v>
      </c>
      <c r="AJ98" s="111">
        <v>500000</v>
      </c>
      <c r="AK98" s="111">
        <v>500000</v>
      </c>
      <c r="AL98" s="111">
        <v>500000</v>
      </c>
      <c r="AM98" s="111">
        <v>500000</v>
      </c>
      <c r="AN98" s="111">
        <v>500000</v>
      </c>
      <c r="AO98" s="111">
        <v>500000</v>
      </c>
      <c r="AP98" s="111">
        <v>500000</v>
      </c>
      <c r="AQ98" s="111">
        <v>500000</v>
      </c>
      <c r="AR98" s="111">
        <v>500000</v>
      </c>
      <c r="AS98" s="111">
        <v>500000</v>
      </c>
      <c r="AT98" s="111">
        <v>500000</v>
      </c>
      <c r="AU98" s="111">
        <v>500000</v>
      </c>
      <c r="AV98" s="111">
        <v>500000</v>
      </c>
      <c r="AW98" s="111">
        <v>500000</v>
      </c>
      <c r="AX98" s="111">
        <v>500000</v>
      </c>
      <c r="AY98" s="111">
        <v>500000</v>
      </c>
      <c r="AZ98" s="7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</row>
    <row r="99" spans="1:71" ht="16.5" customHeight="1" x14ac:dyDescent="0.3">
      <c r="A99" s="111" t="s">
        <v>816</v>
      </c>
      <c r="B99" s="111">
        <v>55122381</v>
      </c>
      <c r="C99" s="111">
        <v>51685458</v>
      </c>
      <c r="D99" s="111">
        <v>47334618</v>
      </c>
      <c r="E99" s="111">
        <v>47754800</v>
      </c>
      <c r="F99" s="111">
        <v>52322074</v>
      </c>
      <c r="G99" s="111">
        <v>46745261</v>
      </c>
      <c r="H99" s="111">
        <v>42040157</v>
      </c>
      <c r="I99" s="111">
        <v>46146426</v>
      </c>
      <c r="J99" s="111">
        <v>51118621</v>
      </c>
      <c r="K99" s="111">
        <v>31379550</v>
      </c>
      <c r="L99" s="111">
        <v>27369887</v>
      </c>
      <c r="M99" s="111">
        <v>15358481</v>
      </c>
      <c r="N99" s="111">
        <v>9693235</v>
      </c>
      <c r="O99" s="111">
        <v>15809512</v>
      </c>
      <c r="P99" s="111">
        <v>9584954</v>
      </c>
      <c r="Q99" s="111">
        <v>13245952.359999999</v>
      </c>
      <c r="R99" s="111">
        <v>9510294</v>
      </c>
      <c r="S99" s="111">
        <v>18223375</v>
      </c>
      <c r="T99" s="111">
        <v>9470482</v>
      </c>
      <c r="U99" s="111">
        <v>17344196.146000002</v>
      </c>
      <c r="V99" s="111">
        <v>12403460</v>
      </c>
      <c r="W99" s="111">
        <v>21598062</v>
      </c>
      <c r="X99" s="111">
        <v>10913384</v>
      </c>
      <c r="Y99" s="111">
        <v>19729332.548</v>
      </c>
      <c r="Z99" s="111">
        <v>12114975</v>
      </c>
      <c r="AA99" s="111">
        <v>20590279</v>
      </c>
      <c r="AB99" s="111">
        <v>11588414</v>
      </c>
      <c r="AC99" s="111">
        <v>20710294.423</v>
      </c>
      <c r="AD99" s="111">
        <v>12889443</v>
      </c>
      <c r="AE99" s="111">
        <v>22738116</v>
      </c>
      <c r="AF99" s="111">
        <v>12029351</v>
      </c>
      <c r="AG99" s="111">
        <v>22313204.401000001</v>
      </c>
      <c r="AH99" s="111">
        <v>11090996</v>
      </c>
      <c r="AI99" s="111">
        <v>20687300</v>
      </c>
      <c r="AJ99" s="111">
        <v>10002941</v>
      </c>
      <c r="AK99" s="111">
        <v>16471015.050000001</v>
      </c>
      <c r="AL99" s="111">
        <v>11408986</v>
      </c>
      <c r="AM99" s="111">
        <v>18624177</v>
      </c>
      <c r="AN99" s="111">
        <v>15657613</v>
      </c>
      <c r="AO99" s="111">
        <v>24174742.688999999</v>
      </c>
      <c r="AP99" s="111">
        <v>21598091</v>
      </c>
      <c r="AQ99" s="111">
        <v>29603222</v>
      </c>
      <c r="AR99" s="111">
        <v>25165808</v>
      </c>
      <c r="AS99" s="111">
        <v>32005107.620000001</v>
      </c>
      <c r="AT99" s="111">
        <v>31119871</v>
      </c>
      <c r="AU99" s="111">
        <v>38874303</v>
      </c>
      <c r="AV99" s="111">
        <v>36436898</v>
      </c>
      <c r="AW99" s="111">
        <v>43725576.066</v>
      </c>
      <c r="AX99" s="111">
        <v>39927413</v>
      </c>
      <c r="AY99" s="111">
        <v>46929243</v>
      </c>
      <c r="AZ99" s="7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</row>
    <row r="100" spans="1:71" ht="16.5" customHeight="1" x14ac:dyDescent="0.3">
      <c r="A100" s="111" t="s">
        <v>817</v>
      </c>
      <c r="B100" s="111">
        <v>223100</v>
      </c>
      <c r="C100" s="111">
        <v>162559</v>
      </c>
      <c r="D100" s="111">
        <v>161187</v>
      </c>
      <c r="E100" s="111">
        <v>161187</v>
      </c>
      <c r="F100" s="111">
        <v>204863</v>
      </c>
      <c r="G100" s="111">
        <v>173907</v>
      </c>
      <c r="H100" s="111">
        <v>321263</v>
      </c>
      <c r="I100" s="111">
        <v>161349</v>
      </c>
      <c r="J100" s="111">
        <v>202903</v>
      </c>
      <c r="K100" s="111">
        <v>187948</v>
      </c>
      <c r="L100" s="111">
        <v>189964</v>
      </c>
      <c r="M100" s="111">
        <v>174998</v>
      </c>
      <c r="N100" s="111">
        <v>236775</v>
      </c>
      <c r="O100" s="111">
        <v>160344</v>
      </c>
      <c r="P100" s="111">
        <v>160678</v>
      </c>
      <c r="Q100" s="111">
        <v>162342.9</v>
      </c>
      <c r="R100" s="111">
        <v>159929</v>
      </c>
      <c r="S100" s="111">
        <v>161387</v>
      </c>
      <c r="T100" s="111">
        <v>161890</v>
      </c>
      <c r="U100" s="111">
        <v>163591.10200000001</v>
      </c>
      <c r="V100" s="111">
        <v>163192</v>
      </c>
      <c r="W100" s="111">
        <v>161830</v>
      </c>
      <c r="X100" s="111">
        <v>164063</v>
      </c>
      <c r="Y100" s="111">
        <v>173403.60500000001</v>
      </c>
      <c r="Z100" s="111">
        <v>179575</v>
      </c>
      <c r="AA100" s="111">
        <v>181623</v>
      </c>
      <c r="AB100" s="111">
        <v>185934</v>
      </c>
      <c r="AC100" s="111">
        <v>194732.37100000001</v>
      </c>
      <c r="AD100" s="111">
        <v>203434</v>
      </c>
      <c r="AE100" s="111">
        <v>208488</v>
      </c>
      <c r="AF100" s="111">
        <v>210198</v>
      </c>
      <c r="AG100" s="111">
        <v>217756.435</v>
      </c>
      <c r="AH100" s="111">
        <v>226592</v>
      </c>
      <c r="AI100" s="111">
        <v>219880</v>
      </c>
      <c r="AJ100" s="111">
        <v>227366</v>
      </c>
      <c r="AK100" s="111">
        <v>236679.79399999999</v>
      </c>
      <c r="AL100" s="111">
        <v>246049</v>
      </c>
      <c r="AM100" s="111">
        <v>224170</v>
      </c>
      <c r="AN100" s="111">
        <v>238182</v>
      </c>
      <c r="AO100" s="111">
        <v>300240.549</v>
      </c>
      <c r="AP100" s="111">
        <v>268048</v>
      </c>
      <c r="AQ100" s="111">
        <v>278738</v>
      </c>
      <c r="AR100" s="111">
        <v>-336423</v>
      </c>
      <c r="AS100" s="111">
        <v>-329439.23</v>
      </c>
      <c r="AT100" s="111">
        <v>-323656</v>
      </c>
      <c r="AU100" s="111">
        <v>-330855</v>
      </c>
      <c r="AV100" s="111">
        <v>-324790</v>
      </c>
      <c r="AW100" s="111">
        <v>-318725.489</v>
      </c>
      <c r="AX100" s="111">
        <v>-1143356</v>
      </c>
      <c r="AY100" s="111">
        <v>-1280699</v>
      </c>
      <c r="AZ100" s="7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</row>
    <row r="101" spans="1:71" ht="16.5" customHeight="1" x14ac:dyDescent="0.3">
      <c r="A101" s="111" t="s">
        <v>818</v>
      </c>
      <c r="B101" s="111">
        <v>61913</v>
      </c>
      <c r="C101" s="111">
        <v>161187</v>
      </c>
      <c r="D101" s="111">
        <v>161187</v>
      </c>
      <c r="E101" s="111">
        <v>161187</v>
      </c>
      <c r="F101" s="111">
        <v>162007</v>
      </c>
      <c r="G101" s="111">
        <v>161669</v>
      </c>
      <c r="H101" s="111">
        <v>161351</v>
      </c>
      <c r="I101" s="111">
        <v>161349</v>
      </c>
      <c r="J101" s="111">
        <v>161616</v>
      </c>
      <c r="K101" s="111">
        <v>165220</v>
      </c>
      <c r="L101" s="111">
        <v>164794</v>
      </c>
      <c r="M101" s="111">
        <v>161150</v>
      </c>
      <c r="N101" s="111">
        <v>160824</v>
      </c>
      <c r="O101" s="111">
        <v>0</v>
      </c>
      <c r="P101" s="111">
        <v>0</v>
      </c>
      <c r="Q101" s="111">
        <v>0</v>
      </c>
      <c r="R101" s="111">
        <v>0</v>
      </c>
      <c r="S101" s="111">
        <v>0</v>
      </c>
      <c r="T101" s="111">
        <v>0</v>
      </c>
      <c r="U101" s="111">
        <v>0</v>
      </c>
      <c r="V101" s="111">
        <v>0</v>
      </c>
      <c r="W101" s="111">
        <v>0</v>
      </c>
      <c r="X101" s="111">
        <v>0</v>
      </c>
      <c r="Y101" s="111">
        <v>0</v>
      </c>
      <c r="Z101" s="111">
        <v>0</v>
      </c>
      <c r="AA101" s="111">
        <v>0</v>
      </c>
      <c r="AB101" s="111">
        <v>0</v>
      </c>
      <c r="AC101" s="111">
        <v>0</v>
      </c>
      <c r="AD101" s="111">
        <v>0</v>
      </c>
      <c r="AE101" s="111">
        <v>0</v>
      </c>
      <c r="AF101" s="111">
        <v>0</v>
      </c>
      <c r="AG101" s="111">
        <v>0</v>
      </c>
      <c r="AH101" s="111">
        <v>0</v>
      </c>
      <c r="AI101" s="111">
        <v>0</v>
      </c>
      <c r="AJ101" s="111">
        <v>0</v>
      </c>
      <c r="AK101" s="111">
        <v>0</v>
      </c>
      <c r="AL101" s="111">
        <v>0</v>
      </c>
      <c r="AM101" s="111">
        <v>0</v>
      </c>
      <c r="AN101" s="111">
        <v>0</v>
      </c>
      <c r="AO101" s="111">
        <v>0</v>
      </c>
      <c r="AP101" s="111">
        <v>-41343</v>
      </c>
      <c r="AQ101" s="111">
        <v>-47179</v>
      </c>
      <c r="AR101" s="111">
        <v>-668455</v>
      </c>
      <c r="AS101" s="111">
        <v>-668455.42000000004</v>
      </c>
      <c r="AT101" s="111">
        <v>-669657</v>
      </c>
      <c r="AU101" s="111">
        <v>-669657</v>
      </c>
      <c r="AV101" s="111">
        <v>-669657</v>
      </c>
      <c r="AW101" s="111">
        <v>-669657.28200000001</v>
      </c>
      <c r="AX101" s="111">
        <v>-669657</v>
      </c>
      <c r="AY101" s="111">
        <v>-669657</v>
      </c>
      <c r="AZ101" s="7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</row>
    <row r="102" spans="1:71" ht="16.5" customHeight="1" x14ac:dyDescent="0.3">
      <c r="A102" s="111" t="s">
        <v>1065</v>
      </c>
      <c r="B102" s="111">
        <v>0</v>
      </c>
      <c r="C102" s="111">
        <v>0</v>
      </c>
      <c r="D102" s="111">
        <v>0</v>
      </c>
      <c r="E102" s="111">
        <v>0</v>
      </c>
      <c r="F102" s="111">
        <v>820</v>
      </c>
      <c r="G102" s="111">
        <v>0</v>
      </c>
      <c r="H102" s="111">
        <v>164</v>
      </c>
      <c r="I102" s="111">
        <v>162</v>
      </c>
      <c r="J102" s="111">
        <v>429</v>
      </c>
      <c r="K102" s="111">
        <v>4033</v>
      </c>
      <c r="L102" s="111">
        <v>3607</v>
      </c>
      <c r="M102" s="111">
        <v>-37</v>
      </c>
      <c r="N102" s="111">
        <v>-363</v>
      </c>
      <c r="O102" s="111">
        <v>0</v>
      </c>
      <c r="P102" s="111">
        <v>0</v>
      </c>
      <c r="Q102" s="111">
        <v>0</v>
      </c>
      <c r="R102" s="111">
        <v>0</v>
      </c>
      <c r="S102" s="111">
        <v>0</v>
      </c>
      <c r="T102" s="111">
        <v>0</v>
      </c>
      <c r="U102" s="111">
        <v>0</v>
      </c>
      <c r="V102" s="111">
        <v>0</v>
      </c>
      <c r="W102" s="111">
        <v>0</v>
      </c>
      <c r="X102" s="111">
        <v>0</v>
      </c>
      <c r="Y102" s="111">
        <v>0</v>
      </c>
      <c r="Z102" s="111">
        <v>0</v>
      </c>
      <c r="AA102" s="111">
        <v>0</v>
      </c>
      <c r="AB102" s="111">
        <v>0</v>
      </c>
      <c r="AC102" s="111">
        <v>0</v>
      </c>
      <c r="AD102" s="111">
        <v>0</v>
      </c>
      <c r="AE102" s="111">
        <v>0</v>
      </c>
      <c r="AF102" s="111">
        <v>0</v>
      </c>
      <c r="AG102" s="111">
        <v>0</v>
      </c>
      <c r="AH102" s="111">
        <v>0</v>
      </c>
      <c r="AI102" s="111">
        <v>0</v>
      </c>
      <c r="AJ102" s="111">
        <v>0</v>
      </c>
      <c r="AK102" s="111">
        <v>0</v>
      </c>
      <c r="AL102" s="111">
        <v>0</v>
      </c>
      <c r="AM102" s="111">
        <v>0</v>
      </c>
      <c r="AN102" s="111">
        <v>0</v>
      </c>
      <c r="AO102" s="111">
        <v>0</v>
      </c>
      <c r="AP102" s="111">
        <v>0</v>
      </c>
      <c r="AQ102" s="111">
        <v>0</v>
      </c>
      <c r="AR102" s="111">
        <v>0</v>
      </c>
      <c r="AS102" s="111">
        <v>0</v>
      </c>
      <c r="AT102" s="111">
        <v>0</v>
      </c>
      <c r="AU102" s="111">
        <v>0</v>
      </c>
      <c r="AV102" s="111">
        <v>0</v>
      </c>
      <c r="AW102" s="111">
        <v>0</v>
      </c>
      <c r="AX102" s="111">
        <v>0</v>
      </c>
      <c r="AY102" s="111">
        <v>0</v>
      </c>
      <c r="AZ102" s="7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</row>
    <row r="103" spans="1:71" ht="16.5" customHeight="1" x14ac:dyDescent="0.3">
      <c r="A103" s="111" t="s">
        <v>1066</v>
      </c>
      <c r="B103" s="111">
        <v>0</v>
      </c>
      <c r="C103" s="111">
        <v>0</v>
      </c>
      <c r="D103" s="111">
        <v>0</v>
      </c>
      <c r="E103" s="111">
        <v>0</v>
      </c>
      <c r="F103" s="111">
        <v>0</v>
      </c>
      <c r="G103" s="111">
        <v>0</v>
      </c>
      <c r="H103" s="111">
        <v>161187</v>
      </c>
      <c r="I103" s="111">
        <v>161187</v>
      </c>
      <c r="J103" s="111">
        <v>161187</v>
      </c>
      <c r="K103" s="111">
        <v>161187</v>
      </c>
      <c r="L103" s="111">
        <v>161187</v>
      </c>
      <c r="M103" s="111">
        <v>161187</v>
      </c>
      <c r="N103" s="111">
        <v>161187</v>
      </c>
      <c r="O103" s="111">
        <v>0</v>
      </c>
      <c r="P103" s="111">
        <v>0</v>
      </c>
      <c r="Q103" s="111">
        <v>0</v>
      </c>
      <c r="R103" s="111">
        <v>0</v>
      </c>
      <c r="S103" s="111">
        <v>0</v>
      </c>
      <c r="T103" s="111">
        <v>0</v>
      </c>
      <c r="U103" s="111">
        <v>0</v>
      </c>
      <c r="V103" s="111">
        <v>0</v>
      </c>
      <c r="W103" s="111">
        <v>0</v>
      </c>
      <c r="X103" s="111">
        <v>0</v>
      </c>
      <c r="Y103" s="111">
        <v>0</v>
      </c>
      <c r="Z103" s="111">
        <v>0</v>
      </c>
      <c r="AA103" s="111">
        <v>0</v>
      </c>
      <c r="AB103" s="111">
        <v>0</v>
      </c>
      <c r="AC103" s="111">
        <v>0</v>
      </c>
      <c r="AD103" s="111">
        <v>0</v>
      </c>
      <c r="AE103" s="111">
        <v>0</v>
      </c>
      <c r="AF103" s="111">
        <v>0</v>
      </c>
      <c r="AG103" s="111">
        <v>0</v>
      </c>
      <c r="AH103" s="111">
        <v>0</v>
      </c>
      <c r="AI103" s="111">
        <v>0</v>
      </c>
      <c r="AJ103" s="111">
        <v>0</v>
      </c>
      <c r="AK103" s="111">
        <v>0</v>
      </c>
      <c r="AL103" s="111">
        <v>0</v>
      </c>
      <c r="AM103" s="111">
        <v>0</v>
      </c>
      <c r="AN103" s="111">
        <v>0</v>
      </c>
      <c r="AO103" s="111">
        <v>0</v>
      </c>
      <c r="AP103" s="111">
        <v>0</v>
      </c>
      <c r="AQ103" s="111">
        <v>0</v>
      </c>
      <c r="AR103" s="111">
        <v>0</v>
      </c>
      <c r="AS103" s="111">
        <v>-668455.42000000004</v>
      </c>
      <c r="AT103" s="111">
        <v>0</v>
      </c>
      <c r="AU103" s="111">
        <v>0</v>
      </c>
      <c r="AV103" s="111">
        <v>0</v>
      </c>
      <c r="AW103" s="111">
        <v>0</v>
      </c>
      <c r="AX103" s="111">
        <v>0</v>
      </c>
      <c r="AY103" s="111">
        <v>0</v>
      </c>
      <c r="AZ103" s="7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</row>
    <row r="104" spans="1:71" ht="16.5" customHeight="1" x14ac:dyDescent="0.3">
      <c r="A104" s="111" t="s">
        <v>1067</v>
      </c>
      <c r="B104" s="111">
        <v>0</v>
      </c>
      <c r="C104" s="111">
        <v>0</v>
      </c>
      <c r="D104" s="111">
        <v>0</v>
      </c>
      <c r="E104" s="111">
        <v>0</v>
      </c>
      <c r="F104" s="111">
        <v>0</v>
      </c>
      <c r="G104" s="111">
        <v>161669</v>
      </c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11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11">
        <v>0</v>
      </c>
      <c r="V104" s="111">
        <v>0</v>
      </c>
      <c r="W104" s="111">
        <v>0</v>
      </c>
      <c r="X104" s="111">
        <v>0</v>
      </c>
      <c r="Y104" s="111">
        <v>0</v>
      </c>
      <c r="Z104" s="111">
        <v>0</v>
      </c>
      <c r="AA104" s="111">
        <v>0</v>
      </c>
      <c r="AB104" s="111">
        <v>0</v>
      </c>
      <c r="AC104" s="111">
        <v>0</v>
      </c>
      <c r="AD104" s="111">
        <v>0</v>
      </c>
      <c r="AE104" s="111">
        <v>0</v>
      </c>
      <c r="AF104" s="111">
        <v>0</v>
      </c>
      <c r="AG104" s="111">
        <v>0</v>
      </c>
      <c r="AH104" s="111">
        <v>0</v>
      </c>
      <c r="AI104" s="111">
        <v>0</v>
      </c>
      <c r="AJ104" s="111">
        <v>0</v>
      </c>
      <c r="AK104" s="111">
        <v>0</v>
      </c>
      <c r="AL104" s="111">
        <v>0</v>
      </c>
      <c r="AM104" s="111">
        <v>0</v>
      </c>
      <c r="AN104" s="111">
        <v>0</v>
      </c>
      <c r="AO104" s="111">
        <v>0</v>
      </c>
      <c r="AP104" s="111">
        <v>0</v>
      </c>
      <c r="AQ104" s="111">
        <v>0</v>
      </c>
      <c r="AR104" s="111">
        <v>0</v>
      </c>
      <c r="AS104" s="111">
        <v>0</v>
      </c>
      <c r="AT104" s="111">
        <v>0</v>
      </c>
      <c r="AU104" s="111">
        <v>0</v>
      </c>
      <c r="AV104" s="111">
        <v>0</v>
      </c>
      <c r="AW104" s="111">
        <v>0</v>
      </c>
      <c r="AX104" s="111">
        <v>0</v>
      </c>
      <c r="AY104" s="111">
        <v>0</v>
      </c>
      <c r="AZ104" s="7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</row>
    <row r="105" spans="1:71" ht="16.5" customHeight="1" x14ac:dyDescent="0.3">
      <c r="A105" s="111" t="s">
        <v>1068</v>
      </c>
      <c r="B105" s="111">
        <v>0</v>
      </c>
      <c r="C105" s="111">
        <v>0</v>
      </c>
      <c r="D105" s="111">
        <v>0</v>
      </c>
      <c r="E105" s="111">
        <v>0</v>
      </c>
      <c r="F105" s="111">
        <v>0</v>
      </c>
      <c r="G105" s="111">
        <v>482</v>
      </c>
      <c r="H105" s="111">
        <v>0</v>
      </c>
      <c r="I105" s="111">
        <v>0</v>
      </c>
      <c r="J105" s="111">
        <v>0</v>
      </c>
      <c r="K105" s="111">
        <v>0</v>
      </c>
      <c r="L105" s="111">
        <v>0</v>
      </c>
      <c r="M105" s="111">
        <v>0</v>
      </c>
      <c r="N105" s="111">
        <v>0</v>
      </c>
      <c r="O105" s="111">
        <v>0</v>
      </c>
      <c r="P105" s="111">
        <v>0</v>
      </c>
      <c r="Q105" s="111">
        <v>0</v>
      </c>
      <c r="R105" s="111">
        <v>0</v>
      </c>
      <c r="S105" s="111">
        <v>0</v>
      </c>
      <c r="T105" s="111">
        <v>0</v>
      </c>
      <c r="U105" s="111">
        <v>0</v>
      </c>
      <c r="V105" s="111">
        <v>0</v>
      </c>
      <c r="W105" s="111">
        <v>0</v>
      </c>
      <c r="X105" s="111">
        <v>0</v>
      </c>
      <c r="Y105" s="111">
        <v>0</v>
      </c>
      <c r="Z105" s="111">
        <v>0</v>
      </c>
      <c r="AA105" s="111">
        <v>0</v>
      </c>
      <c r="AB105" s="111">
        <v>0</v>
      </c>
      <c r="AC105" s="111">
        <v>0</v>
      </c>
      <c r="AD105" s="111">
        <v>0</v>
      </c>
      <c r="AE105" s="111">
        <v>0</v>
      </c>
      <c r="AF105" s="111">
        <v>0</v>
      </c>
      <c r="AG105" s="111">
        <v>0</v>
      </c>
      <c r="AH105" s="111">
        <v>0</v>
      </c>
      <c r="AI105" s="111">
        <v>0</v>
      </c>
      <c r="AJ105" s="111">
        <v>0</v>
      </c>
      <c r="AK105" s="111">
        <v>0</v>
      </c>
      <c r="AL105" s="111">
        <v>0</v>
      </c>
      <c r="AM105" s="111">
        <v>0</v>
      </c>
      <c r="AN105" s="111">
        <v>0</v>
      </c>
      <c r="AO105" s="111">
        <v>0</v>
      </c>
      <c r="AP105" s="111">
        <v>0</v>
      </c>
      <c r="AQ105" s="111">
        <v>0</v>
      </c>
      <c r="AR105" s="111">
        <v>0</v>
      </c>
      <c r="AS105" s="111">
        <v>0</v>
      </c>
      <c r="AT105" s="111">
        <v>0</v>
      </c>
      <c r="AU105" s="111">
        <v>0</v>
      </c>
      <c r="AV105" s="111">
        <v>0</v>
      </c>
      <c r="AW105" s="111">
        <v>0</v>
      </c>
      <c r="AX105" s="111">
        <v>0</v>
      </c>
      <c r="AY105" s="111">
        <v>0</v>
      </c>
      <c r="AZ105" s="7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</row>
    <row r="106" spans="1:71" ht="16.5" customHeight="1" x14ac:dyDescent="0.3">
      <c r="A106" s="111" t="s">
        <v>1069</v>
      </c>
      <c r="B106" s="111">
        <v>0</v>
      </c>
      <c r="C106" s="111">
        <v>0</v>
      </c>
      <c r="D106" s="111">
        <v>0</v>
      </c>
      <c r="E106" s="111">
        <v>0</v>
      </c>
      <c r="F106" s="111">
        <v>0</v>
      </c>
      <c r="G106" s="111">
        <v>161187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1">
        <v>0</v>
      </c>
      <c r="N106" s="111">
        <v>0</v>
      </c>
      <c r="O106" s="111">
        <v>0</v>
      </c>
      <c r="P106" s="111">
        <v>0</v>
      </c>
      <c r="Q106" s="111">
        <v>0</v>
      </c>
      <c r="R106" s="111">
        <v>0</v>
      </c>
      <c r="S106" s="111">
        <v>0</v>
      </c>
      <c r="T106" s="111">
        <v>0</v>
      </c>
      <c r="U106" s="111">
        <v>0</v>
      </c>
      <c r="V106" s="111">
        <v>0</v>
      </c>
      <c r="W106" s="111">
        <v>0</v>
      </c>
      <c r="X106" s="111">
        <v>0</v>
      </c>
      <c r="Y106" s="111">
        <v>0</v>
      </c>
      <c r="Z106" s="111">
        <v>0</v>
      </c>
      <c r="AA106" s="111">
        <v>0</v>
      </c>
      <c r="AB106" s="111">
        <v>0</v>
      </c>
      <c r="AC106" s="111">
        <v>0</v>
      </c>
      <c r="AD106" s="111">
        <v>0</v>
      </c>
      <c r="AE106" s="111">
        <v>0</v>
      </c>
      <c r="AF106" s="111">
        <v>0</v>
      </c>
      <c r="AG106" s="111">
        <v>0</v>
      </c>
      <c r="AH106" s="111">
        <v>0</v>
      </c>
      <c r="AI106" s="111">
        <v>0</v>
      </c>
      <c r="AJ106" s="111">
        <v>0</v>
      </c>
      <c r="AK106" s="111">
        <v>0</v>
      </c>
      <c r="AL106" s="111">
        <v>0</v>
      </c>
      <c r="AM106" s="111">
        <v>0</v>
      </c>
      <c r="AN106" s="111">
        <v>0</v>
      </c>
      <c r="AO106" s="111">
        <v>0</v>
      </c>
      <c r="AP106" s="111">
        <v>0</v>
      </c>
      <c r="AQ106" s="111">
        <v>0</v>
      </c>
      <c r="AR106" s="111">
        <v>0</v>
      </c>
      <c r="AS106" s="111">
        <v>0</v>
      </c>
      <c r="AT106" s="111">
        <v>0</v>
      </c>
      <c r="AU106" s="111">
        <v>0</v>
      </c>
      <c r="AV106" s="111">
        <v>0</v>
      </c>
      <c r="AW106" s="111">
        <v>0</v>
      </c>
      <c r="AX106" s="111">
        <v>0</v>
      </c>
      <c r="AY106" s="111">
        <v>0</v>
      </c>
      <c r="AZ106" s="7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</row>
    <row r="107" spans="1:71" ht="16.5" customHeight="1" x14ac:dyDescent="0.3">
      <c r="A107" s="111" t="s">
        <v>820</v>
      </c>
      <c r="B107" s="111">
        <v>61913</v>
      </c>
      <c r="C107" s="111">
        <v>161187</v>
      </c>
      <c r="D107" s="111">
        <v>161187</v>
      </c>
      <c r="E107" s="111">
        <v>161187</v>
      </c>
      <c r="F107" s="111">
        <v>161187</v>
      </c>
      <c r="G107" s="111">
        <v>0</v>
      </c>
      <c r="H107" s="111">
        <v>0</v>
      </c>
      <c r="I107" s="111">
        <v>0</v>
      </c>
      <c r="J107" s="111">
        <v>0</v>
      </c>
      <c r="K107" s="111">
        <v>0</v>
      </c>
      <c r="L107" s="111">
        <v>0</v>
      </c>
      <c r="M107" s="111">
        <v>0</v>
      </c>
      <c r="N107" s="111">
        <v>0</v>
      </c>
      <c r="O107" s="111">
        <v>0</v>
      </c>
      <c r="P107" s="111">
        <v>0</v>
      </c>
      <c r="Q107" s="111">
        <v>0</v>
      </c>
      <c r="R107" s="111">
        <v>0</v>
      </c>
      <c r="S107" s="111">
        <v>0</v>
      </c>
      <c r="T107" s="111">
        <v>0</v>
      </c>
      <c r="U107" s="111">
        <v>0</v>
      </c>
      <c r="V107" s="111">
        <v>0</v>
      </c>
      <c r="W107" s="111">
        <v>0</v>
      </c>
      <c r="X107" s="111">
        <v>0</v>
      </c>
      <c r="Y107" s="111">
        <v>0</v>
      </c>
      <c r="Z107" s="111">
        <v>0</v>
      </c>
      <c r="AA107" s="111">
        <v>0</v>
      </c>
      <c r="AB107" s="111">
        <v>0</v>
      </c>
      <c r="AC107" s="111">
        <v>0</v>
      </c>
      <c r="AD107" s="111">
        <v>0</v>
      </c>
      <c r="AE107" s="111">
        <v>0</v>
      </c>
      <c r="AF107" s="111">
        <v>0</v>
      </c>
      <c r="AG107" s="111">
        <v>0</v>
      </c>
      <c r="AH107" s="111">
        <v>0</v>
      </c>
      <c r="AI107" s="111">
        <v>0</v>
      </c>
      <c r="AJ107" s="111">
        <v>0</v>
      </c>
      <c r="AK107" s="111">
        <v>0</v>
      </c>
      <c r="AL107" s="111">
        <v>0</v>
      </c>
      <c r="AM107" s="111">
        <v>0</v>
      </c>
      <c r="AN107" s="111">
        <v>0</v>
      </c>
      <c r="AO107" s="111">
        <v>0</v>
      </c>
      <c r="AP107" s="111">
        <v>-41343</v>
      </c>
      <c r="AQ107" s="111">
        <v>-47179</v>
      </c>
      <c r="AR107" s="111">
        <v>-668455</v>
      </c>
      <c r="AS107" s="111">
        <v>0</v>
      </c>
      <c r="AT107" s="111">
        <v>-669657</v>
      </c>
      <c r="AU107" s="111">
        <v>-669657</v>
      </c>
      <c r="AV107" s="111">
        <v>-669657</v>
      </c>
      <c r="AW107" s="111">
        <v>-669657.28200000001</v>
      </c>
      <c r="AX107" s="111">
        <v>-669657</v>
      </c>
      <c r="AY107" s="111">
        <v>-669657</v>
      </c>
      <c r="AZ107" s="7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</row>
    <row r="108" spans="1:71" ht="16.5" customHeight="1" x14ac:dyDescent="0.3">
      <c r="A108" s="111" t="s">
        <v>1070</v>
      </c>
      <c r="B108" s="111">
        <v>0</v>
      </c>
      <c r="C108" s="111">
        <v>0</v>
      </c>
      <c r="D108" s="111">
        <v>0</v>
      </c>
      <c r="E108" s="111">
        <v>0</v>
      </c>
      <c r="F108" s="111">
        <v>0</v>
      </c>
      <c r="G108" s="111">
        <v>12238</v>
      </c>
      <c r="H108" s="111">
        <v>159912</v>
      </c>
      <c r="I108" s="111">
        <v>0</v>
      </c>
      <c r="J108" s="111">
        <v>41287</v>
      </c>
      <c r="K108" s="111">
        <v>22728</v>
      </c>
      <c r="L108" s="111">
        <v>25170</v>
      </c>
      <c r="M108" s="111">
        <v>13848</v>
      </c>
      <c r="N108" s="111">
        <v>75951</v>
      </c>
      <c r="O108" s="111">
        <v>0</v>
      </c>
      <c r="P108" s="111">
        <v>0</v>
      </c>
      <c r="Q108" s="111">
        <v>0</v>
      </c>
      <c r="R108" s="111">
        <v>0</v>
      </c>
      <c r="S108" s="111">
        <v>0</v>
      </c>
      <c r="T108" s="111">
        <v>0</v>
      </c>
      <c r="U108" s="111">
        <v>0</v>
      </c>
      <c r="V108" s="111">
        <v>0</v>
      </c>
      <c r="W108" s="111">
        <v>0</v>
      </c>
      <c r="X108" s="111">
        <v>0</v>
      </c>
      <c r="Y108" s="111">
        <v>0</v>
      </c>
      <c r="Z108" s="111">
        <v>0</v>
      </c>
      <c r="AA108" s="111">
        <v>0</v>
      </c>
      <c r="AB108" s="111">
        <v>0</v>
      </c>
      <c r="AC108" s="111">
        <v>0</v>
      </c>
      <c r="AD108" s="111">
        <v>0</v>
      </c>
      <c r="AE108" s="111">
        <v>0</v>
      </c>
      <c r="AF108" s="111">
        <v>0</v>
      </c>
      <c r="AG108" s="111">
        <v>0</v>
      </c>
      <c r="AH108" s="111">
        <v>0</v>
      </c>
      <c r="AI108" s="111">
        <v>0</v>
      </c>
      <c r="AJ108" s="111">
        <v>0</v>
      </c>
      <c r="AK108" s="111">
        <v>0</v>
      </c>
      <c r="AL108" s="111">
        <v>0</v>
      </c>
      <c r="AM108" s="111">
        <v>0</v>
      </c>
      <c r="AN108" s="111">
        <v>0</v>
      </c>
      <c r="AO108" s="111">
        <v>0</v>
      </c>
      <c r="AP108" s="111">
        <v>0</v>
      </c>
      <c r="AQ108" s="111">
        <v>0</v>
      </c>
      <c r="AR108" s="111">
        <v>0</v>
      </c>
      <c r="AS108" s="111">
        <v>0</v>
      </c>
      <c r="AT108" s="111">
        <v>0</v>
      </c>
      <c r="AU108" s="111">
        <v>0</v>
      </c>
      <c r="AV108" s="111">
        <v>0</v>
      </c>
      <c r="AW108" s="111">
        <v>0</v>
      </c>
      <c r="AX108" s="111">
        <v>0</v>
      </c>
      <c r="AY108" s="111">
        <v>0</v>
      </c>
      <c r="AZ108" s="7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</row>
    <row r="109" spans="1:71" ht="16.5" customHeight="1" x14ac:dyDescent="0.3">
      <c r="A109" s="111" t="s">
        <v>822</v>
      </c>
      <c r="B109" s="111">
        <v>161187</v>
      </c>
      <c r="C109" s="111">
        <v>1372</v>
      </c>
      <c r="D109" s="111">
        <v>0</v>
      </c>
      <c r="E109" s="111">
        <v>0</v>
      </c>
      <c r="F109" s="111">
        <v>42856</v>
      </c>
      <c r="G109" s="111">
        <v>0</v>
      </c>
      <c r="H109" s="111">
        <v>0</v>
      </c>
      <c r="I109" s="111">
        <v>0</v>
      </c>
      <c r="J109" s="111">
        <v>0</v>
      </c>
      <c r="K109" s="111">
        <v>0</v>
      </c>
      <c r="L109" s="111">
        <v>0</v>
      </c>
      <c r="M109" s="111">
        <v>0</v>
      </c>
      <c r="N109" s="111">
        <v>0</v>
      </c>
      <c r="O109" s="111">
        <v>0</v>
      </c>
      <c r="P109" s="111">
        <v>0</v>
      </c>
      <c r="Q109" s="111">
        <v>0</v>
      </c>
      <c r="R109" s="111">
        <v>0</v>
      </c>
      <c r="S109" s="111">
        <v>0</v>
      </c>
      <c r="T109" s="111">
        <v>0</v>
      </c>
      <c r="U109" s="111">
        <v>0</v>
      </c>
      <c r="V109" s="111">
        <v>0</v>
      </c>
      <c r="W109" s="111">
        <v>161830</v>
      </c>
      <c r="X109" s="111">
        <v>0</v>
      </c>
      <c r="Y109" s="111">
        <v>0</v>
      </c>
      <c r="Z109" s="111">
        <v>0</v>
      </c>
      <c r="AA109" s="111">
        <v>0</v>
      </c>
      <c r="AB109" s="111">
        <v>0</v>
      </c>
      <c r="AC109" s="111">
        <v>0</v>
      </c>
      <c r="AD109" s="111">
        <v>0</v>
      </c>
      <c r="AE109" s="111">
        <v>0</v>
      </c>
      <c r="AF109" s="111">
        <v>0</v>
      </c>
      <c r="AG109" s="111">
        <v>0</v>
      </c>
      <c r="AH109" s="111">
        <v>0</v>
      </c>
      <c r="AI109" s="111">
        <v>0</v>
      </c>
      <c r="AJ109" s="111">
        <v>0</v>
      </c>
      <c r="AK109" s="111">
        <v>0</v>
      </c>
      <c r="AL109" s="111">
        <v>0</v>
      </c>
      <c r="AM109" s="111">
        <v>0</v>
      </c>
      <c r="AN109" s="111">
        <v>0</v>
      </c>
      <c r="AO109" s="111">
        <v>0</v>
      </c>
      <c r="AP109" s="111">
        <v>309391</v>
      </c>
      <c r="AQ109" s="111">
        <v>325917</v>
      </c>
      <c r="AR109" s="111">
        <v>332032</v>
      </c>
      <c r="AS109" s="111">
        <v>339016.19</v>
      </c>
      <c r="AT109" s="111">
        <v>346001</v>
      </c>
      <c r="AU109" s="111">
        <v>338802</v>
      </c>
      <c r="AV109" s="111">
        <v>344867</v>
      </c>
      <c r="AW109" s="111">
        <v>350931.79300000001</v>
      </c>
      <c r="AX109" s="111">
        <v>-473699</v>
      </c>
      <c r="AY109" s="111">
        <v>-611042</v>
      </c>
      <c r="AZ109" s="7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</row>
    <row r="110" spans="1:71" ht="16.5" customHeight="1" x14ac:dyDescent="0.3">
      <c r="A110" s="111" t="s">
        <v>823</v>
      </c>
      <c r="B110" s="111">
        <v>80236212</v>
      </c>
      <c r="C110" s="111">
        <v>76826611</v>
      </c>
      <c r="D110" s="111">
        <v>72502881</v>
      </c>
      <c r="E110" s="111">
        <v>72923063</v>
      </c>
      <c r="F110" s="111">
        <v>77534747</v>
      </c>
      <c r="G110" s="111">
        <v>71983336</v>
      </c>
      <c r="H110" s="111">
        <v>67500167</v>
      </c>
      <c r="I110" s="111">
        <v>71611226</v>
      </c>
      <c r="J110" s="111">
        <v>76660975</v>
      </c>
      <c r="K110" s="111">
        <v>56952124</v>
      </c>
      <c r="L110" s="111">
        <v>53068106</v>
      </c>
      <c r="M110" s="111">
        <v>41176258</v>
      </c>
      <c r="N110" s="111">
        <v>35614442</v>
      </c>
      <c r="O110" s="111">
        <v>41815227</v>
      </c>
      <c r="P110" s="111">
        <v>35591003</v>
      </c>
      <c r="Q110" s="111">
        <v>39253666.670000002</v>
      </c>
      <c r="R110" s="111">
        <v>35515594</v>
      </c>
      <c r="S110" s="111">
        <v>44230133</v>
      </c>
      <c r="T110" s="111">
        <v>35477743</v>
      </c>
      <c r="U110" s="111">
        <v>43353158.663000003</v>
      </c>
      <c r="V110" s="111">
        <v>38412023</v>
      </c>
      <c r="W110" s="111">
        <v>47605263</v>
      </c>
      <c r="X110" s="111">
        <v>36922818</v>
      </c>
      <c r="Y110" s="111">
        <v>45748107.568000004</v>
      </c>
      <c r="Z110" s="111">
        <v>38139921</v>
      </c>
      <c r="AA110" s="111">
        <v>46617273</v>
      </c>
      <c r="AB110" s="111">
        <v>37619719</v>
      </c>
      <c r="AC110" s="111">
        <v>46750398.208999999</v>
      </c>
      <c r="AD110" s="111">
        <v>38938248</v>
      </c>
      <c r="AE110" s="111">
        <v>48791975</v>
      </c>
      <c r="AF110" s="111">
        <v>38084920</v>
      </c>
      <c r="AG110" s="111">
        <v>48376332.251000002</v>
      </c>
      <c r="AH110" s="111">
        <v>37162959</v>
      </c>
      <c r="AI110" s="111">
        <v>46768368</v>
      </c>
      <c r="AJ110" s="111">
        <v>36091495</v>
      </c>
      <c r="AK110" s="111">
        <v>42568883.449000001</v>
      </c>
      <c r="AL110" s="111">
        <v>37516223</v>
      </c>
      <c r="AM110" s="111">
        <v>44740030</v>
      </c>
      <c r="AN110" s="111">
        <v>41787478</v>
      </c>
      <c r="AO110" s="111">
        <v>50320354.652999997</v>
      </c>
      <c r="AP110" s="111">
        <v>47711510</v>
      </c>
      <c r="AQ110" s="111">
        <v>55727331</v>
      </c>
      <c r="AR110" s="111">
        <v>50674756</v>
      </c>
      <c r="AS110" s="111">
        <v>57521039.810000002</v>
      </c>
      <c r="AT110" s="111">
        <v>56641586</v>
      </c>
      <c r="AU110" s="111">
        <v>64402696</v>
      </c>
      <c r="AV110" s="111">
        <v>61971356</v>
      </c>
      <c r="AW110" s="111">
        <v>69266099.106000006</v>
      </c>
      <c r="AX110" s="111">
        <v>64643305</v>
      </c>
      <c r="AY110" s="111">
        <v>71568629</v>
      </c>
      <c r="AZ110" s="7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</row>
    <row r="111" spans="1:71" ht="16.5" customHeight="1" x14ac:dyDescent="0.3">
      <c r="A111" s="111" t="s">
        <v>824</v>
      </c>
      <c r="B111" s="111">
        <v>506925</v>
      </c>
      <c r="C111" s="111">
        <v>532129</v>
      </c>
      <c r="D111" s="111">
        <v>525818</v>
      </c>
      <c r="E111" s="111">
        <v>512582</v>
      </c>
      <c r="F111" s="111">
        <v>513522</v>
      </c>
      <c r="G111" s="111">
        <v>512104</v>
      </c>
      <c r="H111" s="111">
        <v>520342</v>
      </c>
      <c r="I111" s="111">
        <v>199793</v>
      </c>
      <c r="J111" s="111">
        <v>229325</v>
      </c>
      <c r="K111" s="111">
        <v>263155</v>
      </c>
      <c r="L111" s="111">
        <v>292407</v>
      </c>
      <c r="M111" s="111">
        <v>303414</v>
      </c>
      <c r="N111" s="111">
        <v>316972</v>
      </c>
      <c r="O111" s="111">
        <v>334399</v>
      </c>
      <c r="P111" s="111">
        <v>373907</v>
      </c>
      <c r="Q111" s="111">
        <v>209886.28</v>
      </c>
      <c r="R111" s="111">
        <v>244865</v>
      </c>
      <c r="S111" s="111">
        <v>251149</v>
      </c>
      <c r="T111" s="111">
        <v>274576</v>
      </c>
      <c r="U111" s="111">
        <v>188692.64</v>
      </c>
      <c r="V111" s="111">
        <v>191595</v>
      </c>
      <c r="W111" s="111">
        <v>182497</v>
      </c>
      <c r="X111" s="111">
        <v>160830</v>
      </c>
      <c r="Y111" s="111">
        <v>144478.51999999999</v>
      </c>
      <c r="Z111" s="111">
        <v>137534</v>
      </c>
      <c r="AA111" s="111">
        <v>132096</v>
      </c>
      <c r="AB111" s="111">
        <v>125326</v>
      </c>
      <c r="AC111" s="111">
        <v>114356.31600000001</v>
      </c>
      <c r="AD111" s="111">
        <v>114221</v>
      </c>
      <c r="AE111" s="111">
        <v>110989</v>
      </c>
      <c r="AF111" s="111">
        <v>109472</v>
      </c>
      <c r="AG111" s="111">
        <v>116649.53200000001</v>
      </c>
      <c r="AH111" s="111">
        <v>116437</v>
      </c>
      <c r="AI111" s="111">
        <v>116173</v>
      </c>
      <c r="AJ111" s="111">
        <v>133572</v>
      </c>
      <c r="AK111" s="111">
        <v>139450.63399999999</v>
      </c>
      <c r="AL111" s="111">
        <v>139277</v>
      </c>
      <c r="AM111" s="111">
        <v>105625</v>
      </c>
      <c r="AN111" s="111">
        <v>105036</v>
      </c>
      <c r="AO111" s="111">
        <v>106433.07</v>
      </c>
      <c r="AP111" s="111">
        <v>324256</v>
      </c>
      <c r="AQ111" s="111">
        <v>341297</v>
      </c>
      <c r="AR111" s="111">
        <v>146267</v>
      </c>
      <c r="AS111" s="111">
        <v>147540.96</v>
      </c>
      <c r="AT111" s="111">
        <v>127016</v>
      </c>
      <c r="AU111" s="111">
        <v>126688</v>
      </c>
      <c r="AV111" s="111">
        <v>127117</v>
      </c>
      <c r="AW111" s="111">
        <v>128070.516</v>
      </c>
      <c r="AX111" s="111">
        <v>128407</v>
      </c>
      <c r="AY111" s="111">
        <v>127839</v>
      </c>
      <c r="AZ111" s="7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</row>
    <row r="112" spans="1:71" ht="16.5" customHeight="1" x14ac:dyDescent="0.3">
      <c r="A112" s="111" t="s">
        <v>825</v>
      </c>
      <c r="B112" s="111">
        <v>80743137</v>
      </c>
      <c r="C112" s="111">
        <v>77358740</v>
      </c>
      <c r="D112" s="111">
        <v>73028699</v>
      </c>
      <c r="E112" s="111">
        <v>73435645</v>
      </c>
      <c r="F112" s="111">
        <v>78048269</v>
      </c>
      <c r="G112" s="111">
        <v>72495440</v>
      </c>
      <c r="H112" s="111">
        <v>68020509</v>
      </c>
      <c r="I112" s="111">
        <v>71811019</v>
      </c>
      <c r="J112" s="111">
        <v>76890300</v>
      </c>
      <c r="K112" s="111">
        <v>57215279</v>
      </c>
      <c r="L112" s="111">
        <v>53360513</v>
      </c>
      <c r="M112" s="111">
        <v>41479672</v>
      </c>
      <c r="N112" s="111">
        <v>35931414</v>
      </c>
      <c r="O112" s="111">
        <v>42149626</v>
      </c>
      <c r="P112" s="111">
        <v>35964910</v>
      </c>
      <c r="Q112" s="111">
        <v>39463552.939999998</v>
      </c>
      <c r="R112" s="111">
        <v>35760459</v>
      </c>
      <c r="S112" s="111">
        <v>44481282</v>
      </c>
      <c r="T112" s="111">
        <v>35752319</v>
      </c>
      <c r="U112" s="111">
        <v>43541851.303000003</v>
      </c>
      <c r="V112" s="111">
        <v>38603618</v>
      </c>
      <c r="W112" s="111">
        <v>47787760</v>
      </c>
      <c r="X112" s="111">
        <v>37083648</v>
      </c>
      <c r="Y112" s="111">
        <v>45892586.088</v>
      </c>
      <c r="Z112" s="111">
        <v>38277455</v>
      </c>
      <c r="AA112" s="111">
        <v>46749369</v>
      </c>
      <c r="AB112" s="111">
        <v>37745045</v>
      </c>
      <c r="AC112" s="111">
        <v>46864754.524999999</v>
      </c>
      <c r="AD112" s="111">
        <v>39052469</v>
      </c>
      <c r="AE112" s="111">
        <v>48902964</v>
      </c>
      <c r="AF112" s="111">
        <v>38194392</v>
      </c>
      <c r="AG112" s="111">
        <v>48492981.783</v>
      </c>
      <c r="AH112" s="111">
        <v>37279396</v>
      </c>
      <c r="AI112" s="111">
        <v>46884541</v>
      </c>
      <c r="AJ112" s="111">
        <v>36225067</v>
      </c>
      <c r="AK112" s="111">
        <v>42708334.082999997</v>
      </c>
      <c r="AL112" s="111">
        <v>37655500</v>
      </c>
      <c r="AM112" s="111">
        <v>44845655</v>
      </c>
      <c r="AN112" s="111">
        <v>41892514</v>
      </c>
      <c r="AO112" s="111">
        <v>50426787.722999997</v>
      </c>
      <c r="AP112" s="111">
        <v>48035766</v>
      </c>
      <c r="AQ112" s="111">
        <v>56068628</v>
      </c>
      <c r="AR112" s="111">
        <v>50821023</v>
      </c>
      <c r="AS112" s="111">
        <v>57668580.770000003</v>
      </c>
      <c r="AT112" s="111">
        <v>56768602</v>
      </c>
      <c r="AU112" s="111">
        <v>64529384</v>
      </c>
      <c r="AV112" s="111">
        <v>62098473</v>
      </c>
      <c r="AW112" s="111">
        <v>69394169.621999994</v>
      </c>
      <c r="AX112" s="111">
        <v>64771712</v>
      </c>
      <c r="AY112" s="111">
        <v>71696468</v>
      </c>
      <c r="AZ112" s="7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</row>
    <row r="113" spans="1:71" ht="16.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7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</row>
    <row r="114" spans="1:71" ht="16.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7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</row>
    <row r="115" spans="1:71" ht="16.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7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</row>
    <row r="116" spans="1:71" ht="16.5" customHeight="1" x14ac:dyDescent="0.3">
      <c r="A116" s="3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</row>
    <row r="117" spans="1:71" ht="16.5" customHeight="1" x14ac:dyDescent="0.3">
      <c r="A117" s="3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</row>
    <row r="118" spans="1:71" ht="16.5" customHeight="1" x14ac:dyDescent="0.3">
      <c r="A118" s="3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</row>
    <row r="119" spans="1:71" ht="16.5" customHeight="1" x14ac:dyDescent="0.3">
      <c r="A119" s="3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</row>
    <row r="120" spans="1:71" ht="16.5" customHeight="1" x14ac:dyDescent="0.3">
      <c r="A120" s="3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</row>
    <row r="121" spans="1:71" ht="16.5" customHeight="1" x14ac:dyDescent="0.3">
      <c r="A121" s="3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</row>
    <row r="122" spans="1:71" ht="16.5" customHeight="1" x14ac:dyDescent="0.3">
      <c r="A122" s="3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</row>
    <row r="123" spans="1:71" ht="16.5" customHeight="1" x14ac:dyDescent="0.3">
      <c r="A123" s="3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</row>
    <row r="124" spans="1:71" ht="16.5" customHeight="1" x14ac:dyDescent="0.3">
      <c r="A124" s="3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</row>
    <row r="125" spans="1:71" ht="16.5" customHeight="1" x14ac:dyDescent="0.3">
      <c r="A125" s="3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</row>
    <row r="126" spans="1:71" ht="16.5" customHeight="1" x14ac:dyDescent="0.3">
      <c r="A126" s="3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</row>
    <row r="127" spans="1:71" ht="16.5" customHeight="1" x14ac:dyDescent="0.3">
      <c r="A127" s="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</row>
    <row r="128" spans="1:71" ht="16.5" customHeight="1" x14ac:dyDescent="0.3">
      <c r="A128" s="3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</row>
    <row r="129" spans="1:71" ht="16.5" customHeight="1" x14ac:dyDescent="0.3">
      <c r="A129" s="3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</row>
    <row r="130" spans="1:71" ht="16.5" customHeight="1" x14ac:dyDescent="0.3">
      <c r="A130" s="3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</row>
    <row r="131" spans="1:71" ht="16.5" customHeight="1" x14ac:dyDescent="0.3">
      <c r="A131" s="3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</row>
    <row r="132" spans="1:71" ht="16.5" customHeight="1" x14ac:dyDescent="0.3">
      <c r="A132" s="3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</row>
    <row r="133" spans="1:71" ht="16.5" customHeight="1" x14ac:dyDescent="0.3">
      <c r="A133" s="3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</row>
    <row r="134" spans="1:71" ht="16.5" customHeight="1" x14ac:dyDescent="0.3">
      <c r="A134" s="8" t="s">
        <v>826</v>
      </c>
      <c r="B134" s="7">
        <f>+B46+B52+B54</f>
        <v>4346090</v>
      </c>
      <c r="C134" s="7">
        <f t="shared" ref="C134:AY134" si="0">+C35+C40+C43</f>
        <v>139996696</v>
      </c>
      <c r="D134" s="7">
        <f t="shared" si="0"/>
        <v>138560606</v>
      </c>
      <c r="E134" s="7">
        <f t="shared" si="0"/>
        <v>141384455</v>
      </c>
      <c r="F134" s="7">
        <f t="shared" si="0"/>
        <v>150292678</v>
      </c>
      <c r="G134" s="7">
        <f t="shared" si="0"/>
        <v>132439730</v>
      </c>
      <c r="H134" s="7">
        <f t="shared" si="0"/>
        <v>124402389</v>
      </c>
      <c r="I134" s="7">
        <f t="shared" si="0"/>
        <v>125703943</v>
      </c>
      <c r="J134" s="7">
        <f t="shared" si="0"/>
        <v>133307663</v>
      </c>
      <c r="K134" s="7">
        <f t="shared" si="0"/>
        <v>114140293</v>
      </c>
      <c r="L134" s="7">
        <f t="shared" si="0"/>
        <v>110531919</v>
      </c>
      <c r="M134" s="7">
        <f t="shared" si="0"/>
        <v>97985404</v>
      </c>
      <c r="N134" s="7">
        <f t="shared" si="0"/>
        <v>108572082</v>
      </c>
      <c r="O134" s="7">
        <f t="shared" si="0"/>
        <v>104010045</v>
      </c>
      <c r="P134" s="7">
        <f t="shared" si="0"/>
        <v>95425292</v>
      </c>
      <c r="Q134" s="7">
        <f t="shared" si="0"/>
        <v>87207395.489999995</v>
      </c>
      <c r="R134" s="7">
        <f t="shared" si="0"/>
        <v>98765857</v>
      </c>
      <c r="S134" s="7">
        <f t="shared" si="0"/>
        <v>96680078</v>
      </c>
      <c r="T134" s="7">
        <f t="shared" si="0"/>
        <v>86378138</v>
      </c>
      <c r="U134" s="7">
        <f t="shared" si="0"/>
        <v>101469601.993</v>
      </c>
      <c r="V134" s="7">
        <f t="shared" si="0"/>
        <v>116667972</v>
      </c>
      <c r="W134" s="7">
        <f t="shared" si="0"/>
        <v>123156245</v>
      </c>
      <c r="X134" s="7">
        <f t="shared" si="0"/>
        <v>102139727</v>
      </c>
      <c r="Y134" s="7">
        <f t="shared" si="0"/>
        <v>112535795.288</v>
      </c>
      <c r="Z134" s="7">
        <f t="shared" si="0"/>
        <v>116385386</v>
      </c>
      <c r="AA134" s="7">
        <f t="shared" si="0"/>
        <v>130979487</v>
      </c>
      <c r="AB134" s="7">
        <f t="shared" si="0"/>
        <v>121789548</v>
      </c>
      <c r="AC134" s="7">
        <f t="shared" si="0"/>
        <v>126900828.97400001</v>
      </c>
      <c r="AD134" s="7">
        <f t="shared" si="0"/>
        <v>140730288</v>
      </c>
      <c r="AE134" s="7">
        <f t="shared" si="0"/>
        <v>132752761</v>
      </c>
      <c r="AF134" s="7">
        <f t="shared" si="0"/>
        <v>145017412</v>
      </c>
      <c r="AG134" s="7">
        <f t="shared" si="0"/>
        <v>184101300.86199999</v>
      </c>
      <c r="AH134" s="7">
        <f t="shared" si="0"/>
        <v>195913970</v>
      </c>
      <c r="AI134" s="7">
        <f t="shared" si="0"/>
        <v>392069740</v>
      </c>
      <c r="AJ134" s="7">
        <f t="shared" si="0"/>
        <v>272755130</v>
      </c>
      <c r="AK134" s="7">
        <f t="shared" si="0"/>
        <v>278363574.14499998</v>
      </c>
      <c r="AL134" s="7">
        <f t="shared" si="0"/>
        <v>281697362</v>
      </c>
      <c r="AM134" s="7">
        <f t="shared" si="0"/>
        <v>283044843</v>
      </c>
      <c r="AN134" s="7">
        <f t="shared" si="0"/>
        <v>281721821</v>
      </c>
      <c r="AO134" s="7">
        <f t="shared" si="0"/>
        <v>285945809.55199999</v>
      </c>
      <c r="AP134" s="7">
        <f t="shared" si="0"/>
        <v>394468709</v>
      </c>
      <c r="AQ134" s="7">
        <f t="shared" si="0"/>
        <v>284762702</v>
      </c>
      <c r="AR134" s="7">
        <f t="shared" si="0"/>
        <v>293398563</v>
      </c>
      <c r="AS134" s="7">
        <f t="shared" si="0"/>
        <v>403895690.08000004</v>
      </c>
      <c r="AT134" s="7">
        <f t="shared" si="0"/>
        <v>298119722</v>
      </c>
      <c r="AU134" s="7">
        <f t="shared" si="0"/>
        <v>289072997</v>
      </c>
      <c r="AV134" s="7">
        <f t="shared" si="0"/>
        <v>284978081</v>
      </c>
      <c r="AW134" s="7">
        <f t="shared" si="0"/>
        <v>291044016.04399997</v>
      </c>
      <c r="AX134" s="7">
        <f t="shared" si="0"/>
        <v>558760835</v>
      </c>
      <c r="AY134" s="7">
        <f t="shared" si="0"/>
        <v>547587010</v>
      </c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</row>
    <row r="135" spans="1:71" ht="16.5" customHeight="1" x14ac:dyDescent="0.3">
      <c r="A135" s="8" t="s">
        <v>827</v>
      </c>
      <c r="B135" s="7">
        <f>+B72</f>
        <v>22225219</v>
      </c>
      <c r="C135" s="7">
        <f t="shared" ref="C135:AY135" si="1">+C50</f>
        <v>0</v>
      </c>
      <c r="D135" s="7">
        <f t="shared" si="1"/>
        <v>0</v>
      </c>
      <c r="E135" s="7">
        <f t="shared" si="1"/>
        <v>0</v>
      </c>
      <c r="F135" s="7">
        <f t="shared" si="1"/>
        <v>0</v>
      </c>
      <c r="G135" s="7">
        <f t="shared" si="1"/>
        <v>0</v>
      </c>
      <c r="H135" s="7">
        <f t="shared" si="1"/>
        <v>0</v>
      </c>
      <c r="I135" s="7">
        <f t="shared" si="1"/>
        <v>0</v>
      </c>
      <c r="J135" s="7">
        <f t="shared" si="1"/>
        <v>0</v>
      </c>
      <c r="K135" s="7">
        <f t="shared" si="1"/>
        <v>0</v>
      </c>
      <c r="L135" s="7">
        <f t="shared" si="1"/>
        <v>0</v>
      </c>
      <c r="M135" s="7">
        <f t="shared" si="1"/>
        <v>0</v>
      </c>
      <c r="N135" s="7">
        <f t="shared" si="1"/>
        <v>0</v>
      </c>
      <c r="O135" s="7">
        <f t="shared" si="1"/>
        <v>0</v>
      </c>
      <c r="P135" s="7">
        <f t="shared" si="1"/>
        <v>0</v>
      </c>
      <c r="Q135" s="7">
        <f t="shared" si="1"/>
        <v>0</v>
      </c>
      <c r="R135" s="7">
        <f t="shared" si="1"/>
        <v>0</v>
      </c>
      <c r="S135" s="7">
        <f t="shared" si="1"/>
        <v>0</v>
      </c>
      <c r="T135" s="7">
        <f t="shared" si="1"/>
        <v>0</v>
      </c>
      <c r="U135" s="7">
        <f t="shared" si="1"/>
        <v>0</v>
      </c>
      <c r="V135" s="7">
        <f t="shared" si="1"/>
        <v>0</v>
      </c>
      <c r="W135" s="7">
        <f t="shared" si="1"/>
        <v>7128274</v>
      </c>
      <c r="X135" s="7">
        <f t="shared" si="1"/>
        <v>0</v>
      </c>
      <c r="Y135" s="7">
        <f t="shared" si="1"/>
        <v>0</v>
      </c>
      <c r="Z135" s="7">
        <f t="shared" si="1"/>
        <v>0</v>
      </c>
      <c r="AA135" s="7">
        <f t="shared" si="1"/>
        <v>0</v>
      </c>
      <c r="AB135" s="7">
        <f t="shared" si="1"/>
        <v>0</v>
      </c>
      <c r="AC135" s="7">
        <f t="shared" si="1"/>
        <v>0</v>
      </c>
      <c r="AD135" s="7">
        <f t="shared" si="1"/>
        <v>0</v>
      </c>
      <c r="AE135" s="7">
        <f t="shared" si="1"/>
        <v>0</v>
      </c>
      <c r="AF135" s="7">
        <f t="shared" si="1"/>
        <v>0</v>
      </c>
      <c r="AG135" s="7">
        <f t="shared" si="1"/>
        <v>0</v>
      </c>
      <c r="AH135" s="7">
        <f t="shared" si="1"/>
        <v>0</v>
      </c>
      <c r="AI135" s="7">
        <f t="shared" si="1"/>
        <v>0</v>
      </c>
      <c r="AJ135" s="7">
        <f t="shared" si="1"/>
        <v>0</v>
      </c>
      <c r="AK135" s="7">
        <f t="shared" si="1"/>
        <v>0</v>
      </c>
      <c r="AL135" s="7">
        <f t="shared" si="1"/>
        <v>0</v>
      </c>
      <c r="AM135" s="7">
        <f t="shared" si="1"/>
        <v>0</v>
      </c>
      <c r="AN135" s="7">
        <f t="shared" si="1"/>
        <v>0</v>
      </c>
      <c r="AO135" s="7">
        <f t="shared" si="1"/>
        <v>0</v>
      </c>
      <c r="AP135" s="7">
        <f t="shared" si="1"/>
        <v>0</v>
      </c>
      <c r="AQ135" s="7">
        <f t="shared" si="1"/>
        <v>0</v>
      </c>
      <c r="AR135" s="7">
        <f t="shared" si="1"/>
        <v>0</v>
      </c>
      <c r="AS135" s="7">
        <f t="shared" si="1"/>
        <v>0</v>
      </c>
      <c r="AT135" s="7">
        <f t="shared" si="1"/>
        <v>0</v>
      </c>
      <c r="AU135" s="7">
        <f t="shared" si="1"/>
        <v>0</v>
      </c>
      <c r="AV135" s="7">
        <f t="shared" si="1"/>
        <v>0</v>
      </c>
      <c r="AW135" s="7">
        <f t="shared" si="1"/>
        <v>0</v>
      </c>
      <c r="AX135" s="7">
        <f t="shared" si="1"/>
        <v>0</v>
      </c>
      <c r="AY135" s="7">
        <f t="shared" si="1"/>
        <v>0</v>
      </c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</row>
    <row r="136" spans="1:71" ht="16.5" customHeight="1" x14ac:dyDescent="0.3">
      <c r="A136" s="8" t="s">
        <v>828</v>
      </c>
      <c r="B136" s="7">
        <f>+B134+B135</f>
        <v>26571309</v>
      </c>
      <c r="C136" s="7">
        <f t="shared" ref="C136:AY136" si="2">+C134+C135</f>
        <v>139996696</v>
      </c>
      <c r="D136" s="7">
        <f t="shared" si="2"/>
        <v>138560606</v>
      </c>
      <c r="E136" s="7">
        <f t="shared" si="2"/>
        <v>141384455</v>
      </c>
      <c r="F136" s="7">
        <f t="shared" si="2"/>
        <v>150292678</v>
      </c>
      <c r="G136" s="7">
        <f t="shared" si="2"/>
        <v>132439730</v>
      </c>
      <c r="H136" s="7">
        <f t="shared" si="2"/>
        <v>124402389</v>
      </c>
      <c r="I136" s="7">
        <f t="shared" si="2"/>
        <v>125703943</v>
      </c>
      <c r="J136" s="7">
        <f t="shared" si="2"/>
        <v>133307663</v>
      </c>
      <c r="K136" s="7">
        <f t="shared" si="2"/>
        <v>114140293</v>
      </c>
      <c r="L136" s="7">
        <f t="shared" si="2"/>
        <v>110531919</v>
      </c>
      <c r="M136" s="7">
        <f t="shared" si="2"/>
        <v>97985404</v>
      </c>
      <c r="N136" s="7">
        <f t="shared" si="2"/>
        <v>108572082</v>
      </c>
      <c r="O136" s="7">
        <f t="shared" si="2"/>
        <v>104010045</v>
      </c>
      <c r="P136" s="7">
        <f t="shared" si="2"/>
        <v>95425292</v>
      </c>
      <c r="Q136" s="7">
        <f t="shared" si="2"/>
        <v>87207395.489999995</v>
      </c>
      <c r="R136" s="7">
        <f t="shared" si="2"/>
        <v>98765857</v>
      </c>
      <c r="S136" s="7">
        <f t="shared" si="2"/>
        <v>96680078</v>
      </c>
      <c r="T136" s="7">
        <f t="shared" si="2"/>
        <v>86378138</v>
      </c>
      <c r="U136" s="7">
        <f t="shared" si="2"/>
        <v>101469601.993</v>
      </c>
      <c r="V136" s="7">
        <f t="shared" si="2"/>
        <v>116667972</v>
      </c>
      <c r="W136" s="7">
        <f t="shared" si="2"/>
        <v>130284519</v>
      </c>
      <c r="X136" s="7">
        <f t="shared" si="2"/>
        <v>102139727</v>
      </c>
      <c r="Y136" s="7">
        <f t="shared" si="2"/>
        <v>112535795.288</v>
      </c>
      <c r="Z136" s="7">
        <f t="shared" si="2"/>
        <v>116385386</v>
      </c>
      <c r="AA136" s="7">
        <f t="shared" si="2"/>
        <v>130979487</v>
      </c>
      <c r="AB136" s="7">
        <f t="shared" si="2"/>
        <v>121789548</v>
      </c>
      <c r="AC136" s="7">
        <f t="shared" si="2"/>
        <v>126900828.97400001</v>
      </c>
      <c r="AD136" s="7">
        <f t="shared" si="2"/>
        <v>140730288</v>
      </c>
      <c r="AE136" s="7">
        <f t="shared" si="2"/>
        <v>132752761</v>
      </c>
      <c r="AF136" s="7">
        <f t="shared" si="2"/>
        <v>145017412</v>
      </c>
      <c r="AG136" s="7">
        <f t="shared" si="2"/>
        <v>184101300.86199999</v>
      </c>
      <c r="AH136" s="7">
        <f t="shared" si="2"/>
        <v>195913970</v>
      </c>
      <c r="AI136" s="7">
        <f t="shared" si="2"/>
        <v>392069740</v>
      </c>
      <c r="AJ136" s="7">
        <f t="shared" si="2"/>
        <v>272755130</v>
      </c>
      <c r="AK136" s="7">
        <f t="shared" si="2"/>
        <v>278363574.14499998</v>
      </c>
      <c r="AL136" s="7">
        <f t="shared" si="2"/>
        <v>281697362</v>
      </c>
      <c r="AM136" s="7">
        <f t="shared" si="2"/>
        <v>283044843</v>
      </c>
      <c r="AN136" s="7">
        <f t="shared" si="2"/>
        <v>281721821</v>
      </c>
      <c r="AO136" s="7">
        <f t="shared" si="2"/>
        <v>285945809.55199999</v>
      </c>
      <c r="AP136" s="7">
        <f t="shared" si="2"/>
        <v>394468709</v>
      </c>
      <c r="AQ136" s="7">
        <f t="shared" si="2"/>
        <v>284762702</v>
      </c>
      <c r="AR136" s="7">
        <f t="shared" si="2"/>
        <v>293398563</v>
      </c>
      <c r="AS136" s="7">
        <f t="shared" si="2"/>
        <v>403895690.08000004</v>
      </c>
      <c r="AT136" s="7">
        <f t="shared" si="2"/>
        <v>298119722</v>
      </c>
      <c r="AU136" s="7">
        <f t="shared" si="2"/>
        <v>289072997</v>
      </c>
      <c r="AV136" s="7">
        <f t="shared" si="2"/>
        <v>284978081</v>
      </c>
      <c r="AW136" s="7">
        <f t="shared" si="2"/>
        <v>291044016.04399997</v>
      </c>
      <c r="AX136" s="7">
        <f t="shared" si="2"/>
        <v>558760835</v>
      </c>
      <c r="AY136" s="7">
        <f t="shared" si="2"/>
        <v>547587010</v>
      </c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</row>
    <row r="137" spans="1:71" ht="16.5" customHeight="1" x14ac:dyDescent="0.3">
      <c r="A137" s="3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</row>
    <row r="138" spans="1:71" ht="16.5" customHeight="1" x14ac:dyDescent="0.3">
      <c r="A138" s="9" t="s">
        <v>829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</row>
    <row r="139" spans="1:71" ht="16.5" customHeight="1" x14ac:dyDescent="0.3">
      <c r="A139" s="111" t="s">
        <v>830</v>
      </c>
      <c r="B139" s="111" t="s">
        <v>1018</v>
      </c>
      <c r="C139" s="111" t="s">
        <v>1019</v>
      </c>
      <c r="D139" s="111" t="s">
        <v>1020</v>
      </c>
      <c r="E139" s="111" t="s">
        <v>1071</v>
      </c>
      <c r="F139" s="111" t="s">
        <v>1022</v>
      </c>
      <c r="G139" s="111" t="s">
        <v>1023</v>
      </c>
      <c r="H139" s="111" t="s">
        <v>1024</v>
      </c>
      <c r="I139" s="111" t="s">
        <v>1072</v>
      </c>
      <c r="J139" s="111" t="s">
        <v>1026</v>
      </c>
      <c r="K139" s="111" t="s">
        <v>1027</v>
      </c>
      <c r="L139" s="111" t="s">
        <v>1028</v>
      </c>
      <c r="M139" s="111" t="s">
        <v>1073</v>
      </c>
      <c r="N139" s="111" t="s">
        <v>1030</v>
      </c>
      <c r="O139" s="111" t="s">
        <v>1031</v>
      </c>
      <c r="P139" s="111" t="s">
        <v>1032</v>
      </c>
      <c r="Q139" s="111" t="s">
        <v>1074</v>
      </c>
      <c r="R139" s="111" t="s">
        <v>1034</v>
      </c>
      <c r="S139" s="111" t="s">
        <v>1035</v>
      </c>
      <c r="T139" s="111" t="s">
        <v>1036</v>
      </c>
      <c r="U139" s="111" t="s">
        <v>1075</v>
      </c>
      <c r="V139" s="111" t="s">
        <v>1038</v>
      </c>
      <c r="W139" s="111" t="s">
        <v>1039</v>
      </c>
      <c r="X139" s="111" t="s">
        <v>1040</v>
      </c>
      <c r="Y139" s="111" t="s">
        <v>831</v>
      </c>
      <c r="Z139" s="111" t="s">
        <v>734</v>
      </c>
      <c r="AA139" s="111" t="s">
        <v>735</v>
      </c>
      <c r="AB139" s="111" t="s">
        <v>736</v>
      </c>
      <c r="AC139" s="111" t="s">
        <v>832</v>
      </c>
      <c r="AD139" s="111" t="s">
        <v>738</v>
      </c>
      <c r="AE139" s="111" t="s">
        <v>739</v>
      </c>
      <c r="AF139" s="111" t="s">
        <v>740</v>
      </c>
      <c r="AG139" s="111" t="s">
        <v>833</v>
      </c>
      <c r="AH139" s="111" t="s">
        <v>742</v>
      </c>
      <c r="AI139" s="111" t="s">
        <v>743</v>
      </c>
      <c r="AJ139" s="111" t="s">
        <v>744</v>
      </c>
      <c r="AK139" s="111" t="s">
        <v>834</v>
      </c>
      <c r="AL139" s="111" t="s">
        <v>746</v>
      </c>
      <c r="AM139" s="111" t="s">
        <v>747</v>
      </c>
      <c r="AN139" s="111" t="s">
        <v>748</v>
      </c>
      <c r="AO139" s="111" t="s">
        <v>835</v>
      </c>
      <c r="AP139" s="111" t="s">
        <v>750</v>
      </c>
      <c r="AQ139" s="111" t="s">
        <v>751</v>
      </c>
      <c r="AR139" s="111" t="s">
        <v>752</v>
      </c>
      <c r="AS139" s="111" t="s">
        <v>836</v>
      </c>
      <c r="AT139" s="111" t="s">
        <v>754</v>
      </c>
      <c r="AU139" s="111" t="s">
        <v>755</v>
      </c>
      <c r="AV139" s="111" t="s">
        <v>756</v>
      </c>
      <c r="AW139" s="111" t="s">
        <v>837</v>
      </c>
      <c r="AX139" s="111" t="s">
        <v>758</v>
      </c>
      <c r="AY139" s="111" t="s">
        <v>759</v>
      </c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6"/>
      <c r="BR139" s="6"/>
      <c r="BS139" s="6"/>
    </row>
    <row r="140" spans="1:71" ht="16.5" customHeight="1" x14ac:dyDescent="0.3">
      <c r="A140" s="111"/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111"/>
      <c r="AO140" s="111"/>
      <c r="AP140" s="111"/>
      <c r="AQ140" s="111"/>
      <c r="AR140" s="111"/>
      <c r="AS140" s="111"/>
      <c r="AT140" s="111"/>
      <c r="AU140" s="111"/>
      <c r="AV140" s="111"/>
      <c r="AW140" s="111"/>
      <c r="AX140" s="111"/>
      <c r="AY140" s="111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</row>
    <row r="141" spans="1:71" ht="16.5" customHeight="1" x14ac:dyDescent="0.3">
      <c r="A141" s="111" t="s">
        <v>838</v>
      </c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11"/>
      <c r="AY141" s="111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</row>
    <row r="142" spans="1:71" ht="16.5" customHeight="1" x14ac:dyDescent="0.3">
      <c r="A142" s="111" t="s">
        <v>839</v>
      </c>
      <c r="B142" s="111">
        <v>28647944</v>
      </c>
      <c r="C142" s="111">
        <v>28345354</v>
      </c>
      <c r="D142" s="111">
        <v>27527858</v>
      </c>
      <c r="E142" s="111">
        <v>26270345</v>
      </c>
      <c r="F142" s="111">
        <v>26299969</v>
      </c>
      <c r="G142" s="111">
        <v>25197649</v>
      </c>
      <c r="H142" s="111">
        <v>24970700</v>
      </c>
      <c r="I142" s="111">
        <v>25983508</v>
      </c>
      <c r="J142" s="111">
        <v>26964600</v>
      </c>
      <c r="K142" s="111">
        <v>26523085</v>
      </c>
      <c r="L142" s="111">
        <v>27642168</v>
      </c>
      <c r="M142" s="111">
        <v>30149752</v>
      </c>
      <c r="N142" s="111">
        <v>31147620</v>
      </c>
      <c r="O142" s="111">
        <v>31110106</v>
      </c>
      <c r="P142" s="111">
        <v>31013783</v>
      </c>
      <c r="Q142" s="111">
        <v>33165725.5</v>
      </c>
      <c r="R142" s="111">
        <v>35177585</v>
      </c>
      <c r="S142" s="111">
        <v>34487686</v>
      </c>
      <c r="T142" s="111">
        <v>33721185</v>
      </c>
      <c r="U142" s="111">
        <v>38181843.927000001</v>
      </c>
      <c r="V142" s="111">
        <v>37491938</v>
      </c>
      <c r="W142" s="111">
        <v>36007459</v>
      </c>
      <c r="X142" s="111">
        <v>33476521</v>
      </c>
      <c r="Y142" s="111">
        <v>35822452.641999997</v>
      </c>
      <c r="Z142" s="111">
        <v>36699408</v>
      </c>
      <c r="AA142" s="111">
        <v>36677727</v>
      </c>
      <c r="AB142" s="111">
        <v>35489886</v>
      </c>
      <c r="AC142" s="111">
        <v>40462026.131999999</v>
      </c>
      <c r="AD142" s="111">
        <v>40579235</v>
      </c>
      <c r="AE142" s="111">
        <v>38134686</v>
      </c>
      <c r="AF142" s="111">
        <v>36778208</v>
      </c>
      <c r="AG142" s="111">
        <v>39784311.549999997</v>
      </c>
      <c r="AH142" s="111">
        <v>37252268</v>
      </c>
      <c r="AI142" s="111">
        <v>36482405</v>
      </c>
      <c r="AJ142" s="111">
        <v>37095716</v>
      </c>
      <c r="AK142" s="111">
        <v>41319477.560999997</v>
      </c>
      <c r="AL142" s="111">
        <v>38858020</v>
      </c>
      <c r="AM142" s="111">
        <v>39078539</v>
      </c>
      <c r="AN142" s="111">
        <v>38579765</v>
      </c>
      <c r="AO142" s="111">
        <v>41205476.351999998</v>
      </c>
      <c r="AP142" s="111">
        <v>40933418</v>
      </c>
      <c r="AQ142" s="111">
        <v>42227959</v>
      </c>
      <c r="AR142" s="111">
        <v>42110008</v>
      </c>
      <c r="AS142" s="111">
        <v>44584462.159999996</v>
      </c>
      <c r="AT142" s="111">
        <v>43261680</v>
      </c>
      <c r="AU142" s="111">
        <v>44081425</v>
      </c>
      <c r="AV142" s="111">
        <v>44732915</v>
      </c>
      <c r="AW142" s="111">
        <v>48817665.237999998</v>
      </c>
      <c r="AX142" s="111">
        <v>42845398</v>
      </c>
      <c r="AY142" s="111">
        <v>42255889</v>
      </c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3"/>
      <c r="BR142" s="3"/>
      <c r="BS142" s="3"/>
    </row>
    <row r="143" spans="1:71" ht="16.5" customHeight="1" x14ac:dyDescent="0.3">
      <c r="A143" s="111" t="s">
        <v>840</v>
      </c>
      <c r="B143" s="111">
        <v>0</v>
      </c>
      <c r="C143" s="111">
        <v>0</v>
      </c>
      <c r="D143" s="111">
        <v>0</v>
      </c>
      <c r="E143" s="111">
        <v>0</v>
      </c>
      <c r="F143" s="111">
        <v>0</v>
      </c>
      <c r="G143" s="111">
        <v>1644219</v>
      </c>
      <c r="H143" s="111">
        <v>1590072</v>
      </c>
      <c r="I143" s="111">
        <v>1371844</v>
      </c>
      <c r="J143" s="111">
        <v>1727713</v>
      </c>
      <c r="K143" s="111">
        <v>1814429</v>
      </c>
      <c r="L143" s="111">
        <v>2181025</v>
      </c>
      <c r="M143" s="111">
        <v>3230599</v>
      </c>
      <c r="N143" s="111">
        <v>3560918</v>
      </c>
      <c r="O143" s="111">
        <v>3428996</v>
      </c>
      <c r="P143" s="111">
        <v>2918076</v>
      </c>
      <c r="Q143" s="111">
        <v>3272455.48</v>
      </c>
      <c r="R143" s="111">
        <v>4636379</v>
      </c>
      <c r="S143" s="111">
        <v>3970578</v>
      </c>
      <c r="T143" s="111">
        <v>3020047</v>
      </c>
      <c r="U143" s="111">
        <v>6068238.4110000003</v>
      </c>
      <c r="V143" s="111">
        <v>5152011</v>
      </c>
      <c r="W143" s="111">
        <v>4209094</v>
      </c>
      <c r="X143" s="111">
        <v>3686700</v>
      </c>
      <c r="Y143" s="111">
        <v>5947469.1289999997</v>
      </c>
      <c r="Z143" s="111">
        <v>5645666</v>
      </c>
      <c r="AA143" s="111">
        <v>5024235</v>
      </c>
      <c r="AB143" s="111">
        <v>4207960</v>
      </c>
      <c r="AC143" s="111">
        <v>8454001.1410000008</v>
      </c>
      <c r="AD143" s="111">
        <v>8287533</v>
      </c>
      <c r="AE143" s="111">
        <v>5732570</v>
      </c>
      <c r="AF143" s="111">
        <v>5356210</v>
      </c>
      <c r="AG143" s="111">
        <v>8421773.5710000005</v>
      </c>
      <c r="AH143" s="111">
        <v>5663330</v>
      </c>
      <c r="AI143" s="111">
        <v>4881864</v>
      </c>
      <c r="AJ143" s="111">
        <v>5063876</v>
      </c>
      <c r="AK143" s="111">
        <v>8314659.8049999997</v>
      </c>
      <c r="AL143" s="111">
        <v>6407373</v>
      </c>
      <c r="AM143" s="111">
        <v>5857611</v>
      </c>
      <c r="AN143" s="111">
        <v>5022172</v>
      </c>
      <c r="AO143" s="111">
        <v>7488029.5460000001</v>
      </c>
      <c r="AP143" s="111">
        <v>6367938</v>
      </c>
      <c r="AQ143" s="111">
        <v>5918567</v>
      </c>
      <c r="AR143" s="111">
        <v>5865139</v>
      </c>
      <c r="AS143" s="111">
        <v>7699275.6600000001</v>
      </c>
      <c r="AT143" s="111">
        <v>7222456</v>
      </c>
      <c r="AU143" s="111">
        <v>6735891</v>
      </c>
      <c r="AV143" s="111">
        <v>5993584</v>
      </c>
      <c r="AW143" s="111">
        <v>10812934.143999999</v>
      </c>
      <c r="AX143" s="111">
        <v>6465486</v>
      </c>
      <c r="AY143" s="111">
        <v>6532313</v>
      </c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3"/>
      <c r="BR143" s="3"/>
      <c r="BS143" s="3"/>
    </row>
    <row r="144" spans="1:71" ht="16.5" customHeight="1" x14ac:dyDescent="0.3">
      <c r="A144" s="111" t="s">
        <v>1076</v>
      </c>
      <c r="B144" s="111">
        <v>0</v>
      </c>
      <c r="C144" s="111">
        <v>0</v>
      </c>
      <c r="D144" s="111">
        <v>0</v>
      </c>
      <c r="E144" s="111">
        <v>0</v>
      </c>
      <c r="F144" s="111">
        <v>0</v>
      </c>
      <c r="G144" s="111">
        <v>0</v>
      </c>
      <c r="H144" s="111">
        <v>0</v>
      </c>
      <c r="I144" s="111">
        <v>0</v>
      </c>
      <c r="J144" s="111">
        <v>0</v>
      </c>
      <c r="K144" s="111">
        <v>0</v>
      </c>
      <c r="L144" s="111">
        <v>0</v>
      </c>
      <c r="M144" s="111">
        <v>0</v>
      </c>
      <c r="N144" s="111">
        <v>0</v>
      </c>
      <c r="O144" s="111">
        <v>0</v>
      </c>
      <c r="P144" s="111">
        <v>0</v>
      </c>
      <c r="Q144" s="111">
        <v>0</v>
      </c>
      <c r="R144" s="111">
        <v>0</v>
      </c>
      <c r="S144" s="111">
        <v>0</v>
      </c>
      <c r="T144" s="111">
        <v>0</v>
      </c>
      <c r="U144" s="111">
        <v>0</v>
      </c>
      <c r="V144" s="111">
        <v>0</v>
      </c>
      <c r="W144" s="111">
        <v>0</v>
      </c>
      <c r="X144" s="111">
        <v>0</v>
      </c>
      <c r="Y144" s="111">
        <v>0</v>
      </c>
      <c r="Z144" s="111">
        <v>251106</v>
      </c>
      <c r="AA144" s="111">
        <v>196423</v>
      </c>
      <c r="AB144" s="111">
        <v>135191</v>
      </c>
      <c r="AC144" s="111">
        <v>17541.701000000001</v>
      </c>
      <c r="AD144" s="111">
        <v>42739</v>
      </c>
      <c r="AE144" s="111">
        <v>11233</v>
      </c>
      <c r="AF144" s="111">
        <v>9619</v>
      </c>
      <c r="AG144" s="111">
        <v>-0.13800000000000001</v>
      </c>
      <c r="AH144" s="111">
        <v>0</v>
      </c>
      <c r="AI144" s="111">
        <v>0</v>
      </c>
      <c r="AJ144" s="111">
        <v>0</v>
      </c>
      <c r="AK144" s="111">
        <v>0</v>
      </c>
      <c r="AL144" s="111">
        <v>0</v>
      </c>
      <c r="AM144" s="111">
        <v>0</v>
      </c>
      <c r="AN144" s="111">
        <v>0</v>
      </c>
      <c r="AO144" s="111">
        <v>0</v>
      </c>
      <c r="AP144" s="111">
        <v>0</v>
      </c>
      <c r="AQ144" s="111">
        <v>0</v>
      </c>
      <c r="AR144" s="111">
        <v>0</v>
      </c>
      <c r="AS144" s="111">
        <v>0</v>
      </c>
      <c r="AT144" s="111">
        <v>0</v>
      </c>
      <c r="AU144" s="111">
        <v>0</v>
      </c>
      <c r="AV144" s="111">
        <v>0</v>
      </c>
      <c r="AW144" s="111">
        <v>0</v>
      </c>
      <c r="AX144" s="111">
        <v>0</v>
      </c>
      <c r="AY144" s="111">
        <v>0</v>
      </c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3"/>
      <c r="BR144" s="3"/>
      <c r="BS144" s="3"/>
    </row>
    <row r="145" spans="1:71" ht="16.5" customHeight="1" x14ac:dyDescent="0.3">
      <c r="A145" s="111" t="s">
        <v>1077</v>
      </c>
      <c r="B145" s="111">
        <v>0</v>
      </c>
      <c r="C145" s="111">
        <v>0</v>
      </c>
      <c r="D145" s="111">
        <v>0</v>
      </c>
      <c r="E145" s="111">
        <v>0</v>
      </c>
      <c r="F145" s="111">
        <v>0</v>
      </c>
      <c r="G145" s="111">
        <v>23553430</v>
      </c>
      <c r="H145" s="111">
        <v>23380628</v>
      </c>
      <c r="I145" s="111">
        <v>24611663</v>
      </c>
      <c r="J145" s="111">
        <v>25236887</v>
      </c>
      <c r="K145" s="111">
        <v>24708656</v>
      </c>
      <c r="L145" s="111">
        <v>25461143</v>
      </c>
      <c r="M145" s="111">
        <v>26919153</v>
      </c>
      <c r="N145" s="111">
        <v>27586702</v>
      </c>
      <c r="O145" s="111">
        <v>27681110</v>
      </c>
      <c r="P145" s="111">
        <v>28095707</v>
      </c>
      <c r="Q145" s="111">
        <v>29893270.02</v>
      </c>
      <c r="R145" s="111">
        <v>30541206</v>
      </c>
      <c r="S145" s="111">
        <v>30517108</v>
      </c>
      <c r="T145" s="111">
        <v>30701138</v>
      </c>
      <c r="U145" s="111">
        <v>32113605.515999999</v>
      </c>
      <c r="V145" s="111">
        <v>32339927</v>
      </c>
      <c r="W145" s="111">
        <v>31798365</v>
      </c>
      <c r="X145" s="111">
        <v>29789821</v>
      </c>
      <c r="Y145" s="111">
        <v>29874983.513</v>
      </c>
      <c r="Z145" s="111">
        <v>30802636</v>
      </c>
      <c r="AA145" s="111">
        <v>31457069</v>
      </c>
      <c r="AB145" s="111">
        <v>31146735</v>
      </c>
      <c r="AC145" s="111">
        <v>31990483.289999999</v>
      </c>
      <c r="AD145" s="111">
        <v>32248963</v>
      </c>
      <c r="AE145" s="111">
        <v>32390883</v>
      </c>
      <c r="AF145" s="111">
        <v>31412379</v>
      </c>
      <c r="AG145" s="111">
        <v>31362538.116999999</v>
      </c>
      <c r="AH145" s="111">
        <v>31588938</v>
      </c>
      <c r="AI145" s="111">
        <v>31600541</v>
      </c>
      <c r="AJ145" s="111">
        <v>32031840</v>
      </c>
      <c r="AK145" s="111">
        <v>33004817.756000001</v>
      </c>
      <c r="AL145" s="111">
        <v>32450647</v>
      </c>
      <c r="AM145" s="111">
        <v>33220928</v>
      </c>
      <c r="AN145" s="111">
        <v>33557593</v>
      </c>
      <c r="AO145" s="111">
        <v>33717446.806000002</v>
      </c>
      <c r="AP145" s="111">
        <v>34565480</v>
      </c>
      <c r="AQ145" s="111">
        <v>36309392</v>
      </c>
      <c r="AR145" s="111">
        <v>36244869</v>
      </c>
      <c r="AS145" s="111">
        <v>36885186.5</v>
      </c>
      <c r="AT145" s="111">
        <v>36039224</v>
      </c>
      <c r="AU145" s="111">
        <v>37345534</v>
      </c>
      <c r="AV145" s="111">
        <v>38739331</v>
      </c>
      <c r="AW145" s="111">
        <v>38004731.093999997</v>
      </c>
      <c r="AX145" s="111">
        <v>36379912</v>
      </c>
      <c r="AY145" s="111">
        <v>35723576</v>
      </c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3"/>
      <c r="BR145" s="3"/>
      <c r="BS145" s="3"/>
    </row>
    <row r="146" spans="1:71" ht="16.5" customHeight="1" x14ac:dyDescent="0.3">
      <c r="A146" s="111" t="s">
        <v>841</v>
      </c>
      <c r="B146" s="111">
        <v>191749</v>
      </c>
      <c r="C146" s="111">
        <v>1985734</v>
      </c>
      <c r="D146" s="111">
        <v>183505</v>
      </c>
      <c r="E146" s="111">
        <v>246181</v>
      </c>
      <c r="F146" s="111">
        <v>204698</v>
      </c>
      <c r="G146" s="111">
        <v>178581</v>
      </c>
      <c r="H146" s="111">
        <v>146550</v>
      </c>
      <c r="I146" s="111">
        <v>231057</v>
      </c>
      <c r="J146" s="111">
        <v>176814</v>
      </c>
      <c r="K146" s="111">
        <v>139898</v>
      </c>
      <c r="L146" s="111">
        <v>150329</v>
      </c>
      <c r="M146" s="111">
        <v>212120</v>
      </c>
      <c r="N146" s="111">
        <v>171456</v>
      </c>
      <c r="O146" s="111">
        <v>214745</v>
      </c>
      <c r="P146" s="111">
        <v>311008</v>
      </c>
      <c r="Q146" s="111">
        <v>180070.13</v>
      </c>
      <c r="R146" s="111">
        <v>257637</v>
      </c>
      <c r="S146" s="111">
        <v>342028</v>
      </c>
      <c r="T146" s="111">
        <v>368071</v>
      </c>
      <c r="U146" s="111">
        <v>146066.87299999999</v>
      </c>
      <c r="V146" s="111">
        <v>438029</v>
      </c>
      <c r="W146" s="111">
        <v>255917</v>
      </c>
      <c r="X146" s="111">
        <v>189070</v>
      </c>
      <c r="Y146" s="111">
        <v>158979.579</v>
      </c>
      <c r="Z146" s="111">
        <v>198202</v>
      </c>
      <c r="AA146" s="111">
        <v>167996</v>
      </c>
      <c r="AB146" s="111">
        <v>220995</v>
      </c>
      <c r="AC146" s="111">
        <v>185151.17499999999</v>
      </c>
      <c r="AD146" s="111">
        <v>164854</v>
      </c>
      <c r="AE146" s="111">
        <v>161610</v>
      </c>
      <c r="AF146" s="111">
        <v>262795</v>
      </c>
      <c r="AG146" s="111">
        <v>117073.057</v>
      </c>
      <c r="AH146" s="111">
        <v>145436</v>
      </c>
      <c r="AI146" s="111">
        <v>326958</v>
      </c>
      <c r="AJ146" s="111">
        <v>132310</v>
      </c>
      <c r="AK146" s="111">
        <v>141949.141</v>
      </c>
      <c r="AL146" s="111">
        <v>206924</v>
      </c>
      <c r="AM146" s="111">
        <v>172194</v>
      </c>
      <c r="AN146" s="111">
        <v>119957</v>
      </c>
      <c r="AO146" s="111">
        <v>250921.899</v>
      </c>
      <c r="AP146" s="111">
        <v>308233</v>
      </c>
      <c r="AQ146" s="111">
        <v>155666</v>
      </c>
      <c r="AR146" s="111">
        <v>192923</v>
      </c>
      <c r="AS146" s="111">
        <v>322636.45</v>
      </c>
      <c r="AT146" s="111">
        <v>254863</v>
      </c>
      <c r="AU146" s="111">
        <v>161601</v>
      </c>
      <c r="AV146" s="111">
        <v>163061</v>
      </c>
      <c r="AW146" s="111">
        <v>266974.41100000002</v>
      </c>
      <c r="AX146" s="111">
        <v>714639</v>
      </c>
      <c r="AY146" s="111">
        <v>883817</v>
      </c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3"/>
      <c r="BR146" s="3"/>
      <c r="BS146" s="3"/>
    </row>
    <row r="147" spans="1:71" ht="16.5" customHeight="1" x14ac:dyDescent="0.3">
      <c r="A147" s="111" t="s">
        <v>1078</v>
      </c>
      <c r="B147" s="111">
        <v>0</v>
      </c>
      <c r="C147" s="111">
        <v>0</v>
      </c>
      <c r="D147" s="111">
        <v>0</v>
      </c>
      <c r="E147" s="111">
        <v>0</v>
      </c>
      <c r="F147" s="111">
        <v>0</v>
      </c>
      <c r="G147" s="111">
        <v>0</v>
      </c>
      <c r="H147" s="111">
        <v>0</v>
      </c>
      <c r="I147" s="111">
        <v>0</v>
      </c>
      <c r="J147" s="111">
        <v>0</v>
      </c>
      <c r="K147" s="111">
        <v>0</v>
      </c>
      <c r="L147" s="111">
        <v>0</v>
      </c>
      <c r="M147" s="111">
        <v>0</v>
      </c>
      <c r="N147" s="111">
        <v>100814</v>
      </c>
      <c r="O147" s="111">
        <v>0</v>
      </c>
      <c r="P147" s="111">
        <v>0</v>
      </c>
      <c r="Q147" s="111">
        <v>0</v>
      </c>
      <c r="R147" s="111">
        <v>0</v>
      </c>
      <c r="S147" s="111">
        <v>0</v>
      </c>
      <c r="T147" s="111">
        <v>0</v>
      </c>
      <c r="U147" s="111">
        <v>0</v>
      </c>
      <c r="V147" s="111">
        <v>181271</v>
      </c>
      <c r="W147" s="111">
        <v>0</v>
      </c>
      <c r="X147" s="111">
        <v>122596</v>
      </c>
      <c r="Y147" s="111">
        <v>0</v>
      </c>
      <c r="Z147" s="111">
        <v>0</v>
      </c>
      <c r="AA147" s="111">
        <v>0</v>
      </c>
      <c r="AB147" s="111">
        <v>0</v>
      </c>
      <c r="AC147" s="111">
        <v>0</v>
      </c>
      <c r="AD147" s="111">
        <v>0</v>
      </c>
      <c r="AE147" s="111">
        <v>0</v>
      </c>
      <c r="AF147" s="111">
        <v>0</v>
      </c>
      <c r="AG147" s="111">
        <v>0</v>
      </c>
      <c r="AH147" s="111">
        <v>0</v>
      </c>
      <c r="AI147" s="111">
        <v>0</v>
      </c>
      <c r="AJ147" s="111">
        <v>0</v>
      </c>
      <c r="AK147" s="111">
        <v>0</v>
      </c>
      <c r="AL147" s="111">
        <v>0</v>
      </c>
      <c r="AM147" s="111">
        <v>0</v>
      </c>
      <c r="AN147" s="111">
        <v>0</v>
      </c>
      <c r="AO147" s="111">
        <v>0</v>
      </c>
      <c r="AP147" s="111">
        <v>48275</v>
      </c>
      <c r="AQ147" s="111">
        <v>0</v>
      </c>
      <c r="AR147" s="111">
        <v>0</v>
      </c>
      <c r="AS147" s="111">
        <v>41237.262499999997</v>
      </c>
      <c r="AT147" s="111">
        <v>0</v>
      </c>
      <c r="AU147" s="111">
        <v>0</v>
      </c>
      <c r="AV147" s="111">
        <v>0</v>
      </c>
      <c r="AW147" s="111">
        <v>0</v>
      </c>
      <c r="AX147" s="111">
        <v>0</v>
      </c>
      <c r="AY147" s="111">
        <v>102620</v>
      </c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3"/>
      <c r="BR147" s="3"/>
      <c r="BS147" s="3"/>
    </row>
    <row r="148" spans="1:71" ht="16.5" customHeight="1" x14ac:dyDescent="0.3">
      <c r="A148" s="111" t="s">
        <v>842</v>
      </c>
      <c r="B148" s="111">
        <v>0</v>
      </c>
      <c r="C148" s="111">
        <v>41616</v>
      </c>
      <c r="D148" s="111">
        <v>0</v>
      </c>
      <c r="E148" s="111">
        <v>0</v>
      </c>
      <c r="F148" s="111">
        <v>20837</v>
      </c>
      <c r="G148" s="111">
        <v>41018</v>
      </c>
      <c r="H148" s="111">
        <v>10190</v>
      </c>
      <c r="I148" s="111">
        <v>805</v>
      </c>
      <c r="J148" s="111">
        <v>0</v>
      </c>
      <c r="K148" s="111">
        <v>0</v>
      </c>
      <c r="L148" s="111">
        <v>0</v>
      </c>
      <c r="M148" s="111">
        <v>0</v>
      </c>
      <c r="N148" s="111">
        <v>17726</v>
      </c>
      <c r="O148" s="111">
        <v>0</v>
      </c>
      <c r="P148" s="111">
        <v>15493</v>
      </c>
      <c r="Q148" s="111">
        <v>0</v>
      </c>
      <c r="R148" s="111">
        <v>0</v>
      </c>
      <c r="S148" s="111">
        <v>0</v>
      </c>
      <c r="T148" s="111">
        <v>0</v>
      </c>
      <c r="U148" s="111">
        <v>0</v>
      </c>
      <c r="V148" s="111">
        <v>171237</v>
      </c>
      <c r="W148" s="111">
        <v>-154568</v>
      </c>
      <c r="X148" s="111">
        <v>0</v>
      </c>
      <c r="Y148" s="111">
        <v>0</v>
      </c>
      <c r="Z148" s="111">
        <v>72451</v>
      </c>
      <c r="AA148" s="111">
        <v>0</v>
      </c>
      <c r="AB148" s="111">
        <v>0</v>
      </c>
      <c r="AC148" s="111">
        <v>0</v>
      </c>
      <c r="AD148" s="111">
        <v>0</v>
      </c>
      <c r="AE148" s="111">
        <v>0</v>
      </c>
      <c r="AF148" s="111">
        <v>10827</v>
      </c>
      <c r="AG148" s="111">
        <v>0</v>
      </c>
      <c r="AH148" s="111">
        <v>0</v>
      </c>
      <c r="AI148" s="111">
        <v>178526</v>
      </c>
      <c r="AJ148" s="111">
        <v>0</v>
      </c>
      <c r="AK148" s="111">
        <v>0</v>
      </c>
      <c r="AL148" s="111">
        <v>0</v>
      </c>
      <c r="AM148" s="111">
        <v>0</v>
      </c>
      <c r="AN148" s="111">
        <v>0</v>
      </c>
      <c r="AO148" s="111">
        <v>0</v>
      </c>
      <c r="AP148" s="111">
        <v>0</v>
      </c>
      <c r="AQ148" s="111">
        <v>0</v>
      </c>
      <c r="AR148" s="111">
        <v>0</v>
      </c>
      <c r="AS148" s="111">
        <v>29657.7775</v>
      </c>
      <c r="AT148" s="111">
        <v>0</v>
      </c>
      <c r="AU148" s="111">
        <v>0</v>
      </c>
      <c r="AV148" s="111">
        <v>0</v>
      </c>
      <c r="AW148" s="111">
        <v>0</v>
      </c>
      <c r="AX148" s="111">
        <v>0</v>
      </c>
      <c r="AY148" s="111">
        <v>699787</v>
      </c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3"/>
      <c r="BR148" s="3"/>
      <c r="BS148" s="3"/>
    </row>
    <row r="149" spans="1:71" ht="16.5" customHeight="1" x14ac:dyDescent="0.3">
      <c r="A149" s="111" t="s">
        <v>844</v>
      </c>
      <c r="B149" s="111">
        <v>0</v>
      </c>
      <c r="C149" s="111">
        <v>0</v>
      </c>
      <c r="D149" s="111">
        <v>0</v>
      </c>
      <c r="E149" s="111">
        <v>0</v>
      </c>
      <c r="F149" s="111">
        <v>0</v>
      </c>
      <c r="G149" s="111">
        <v>0</v>
      </c>
      <c r="H149" s="111">
        <v>0</v>
      </c>
      <c r="I149" s="111">
        <v>0</v>
      </c>
      <c r="J149" s="111">
        <v>0</v>
      </c>
      <c r="K149" s="111">
        <v>0</v>
      </c>
      <c r="L149" s="111">
        <v>0</v>
      </c>
      <c r="M149" s="111">
        <v>0</v>
      </c>
      <c r="N149" s="111">
        <v>0</v>
      </c>
      <c r="O149" s="111">
        <v>0</v>
      </c>
      <c r="P149" s="111">
        <v>0</v>
      </c>
      <c r="Q149" s="111">
        <v>0</v>
      </c>
      <c r="R149" s="111">
        <v>0</v>
      </c>
      <c r="S149" s="111">
        <v>0</v>
      </c>
      <c r="T149" s="111">
        <v>0</v>
      </c>
      <c r="U149" s="111">
        <v>0</v>
      </c>
      <c r="V149" s="111">
        <v>0</v>
      </c>
      <c r="W149" s="111">
        <v>0</v>
      </c>
      <c r="X149" s="111">
        <v>0</v>
      </c>
      <c r="Y149" s="111">
        <v>0</v>
      </c>
      <c r="Z149" s="111">
        <v>0</v>
      </c>
      <c r="AA149" s="111">
        <v>0</v>
      </c>
      <c r="AB149" s="111">
        <v>0</v>
      </c>
      <c r="AC149" s="111">
        <v>0</v>
      </c>
      <c r="AD149" s="111">
        <v>0</v>
      </c>
      <c r="AE149" s="111">
        <v>0</v>
      </c>
      <c r="AF149" s="111">
        <v>0</v>
      </c>
      <c r="AG149" s="111">
        <v>0</v>
      </c>
      <c r="AH149" s="111">
        <v>0</v>
      </c>
      <c r="AI149" s="111">
        <v>0</v>
      </c>
      <c r="AJ149" s="111">
        <v>0</v>
      </c>
      <c r="AK149" s="111">
        <v>0</v>
      </c>
      <c r="AL149" s="111">
        <v>0</v>
      </c>
      <c r="AM149" s="111">
        <v>0</v>
      </c>
      <c r="AN149" s="111">
        <v>0</v>
      </c>
      <c r="AO149" s="111">
        <v>0</v>
      </c>
      <c r="AP149" s="111">
        <v>0</v>
      </c>
      <c r="AQ149" s="111">
        <v>0</v>
      </c>
      <c r="AR149" s="111">
        <v>0</v>
      </c>
      <c r="AS149" s="111">
        <v>0</v>
      </c>
      <c r="AT149" s="111">
        <v>0</v>
      </c>
      <c r="AU149" s="111">
        <v>0</v>
      </c>
      <c r="AV149" s="111">
        <v>0</v>
      </c>
      <c r="AW149" s="111">
        <v>0</v>
      </c>
      <c r="AX149" s="111">
        <v>487775</v>
      </c>
      <c r="AY149" s="111">
        <v>-349915</v>
      </c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3"/>
      <c r="BR149" s="3"/>
      <c r="BS149" s="3"/>
    </row>
    <row r="150" spans="1:71" ht="16.5" customHeight="1" x14ac:dyDescent="0.3">
      <c r="A150" s="111" t="s">
        <v>846</v>
      </c>
      <c r="B150" s="111">
        <v>191749</v>
      </c>
      <c r="C150" s="111">
        <v>1944118</v>
      </c>
      <c r="D150" s="111">
        <v>183505</v>
      </c>
      <c r="E150" s="111">
        <v>246181</v>
      </c>
      <c r="F150" s="111">
        <v>183861</v>
      </c>
      <c r="G150" s="111">
        <v>137563</v>
      </c>
      <c r="H150" s="111">
        <v>136360</v>
      </c>
      <c r="I150" s="111">
        <v>230251</v>
      </c>
      <c r="J150" s="111">
        <v>176814</v>
      </c>
      <c r="K150" s="111">
        <v>139898</v>
      </c>
      <c r="L150" s="111">
        <v>150329</v>
      </c>
      <c r="M150" s="111">
        <v>212120</v>
      </c>
      <c r="N150" s="111">
        <v>52916</v>
      </c>
      <c r="O150" s="111">
        <v>0</v>
      </c>
      <c r="P150" s="111">
        <v>295515</v>
      </c>
      <c r="Q150" s="111">
        <v>0</v>
      </c>
      <c r="R150" s="111">
        <v>0</v>
      </c>
      <c r="S150" s="111">
        <v>0</v>
      </c>
      <c r="T150" s="111">
        <v>0</v>
      </c>
      <c r="U150" s="111">
        <v>0</v>
      </c>
      <c r="V150" s="111">
        <v>85521</v>
      </c>
      <c r="W150" s="111">
        <v>255917</v>
      </c>
      <c r="X150" s="111">
        <v>66474</v>
      </c>
      <c r="Y150" s="111">
        <v>621457.57900000003</v>
      </c>
      <c r="Z150" s="111">
        <v>125751</v>
      </c>
      <c r="AA150" s="111">
        <v>0</v>
      </c>
      <c r="AB150" s="111">
        <v>0</v>
      </c>
      <c r="AC150" s="111">
        <v>0</v>
      </c>
      <c r="AD150" s="111">
        <v>0</v>
      </c>
      <c r="AE150" s="111">
        <v>0</v>
      </c>
      <c r="AF150" s="111">
        <v>262795</v>
      </c>
      <c r="AG150" s="111">
        <v>0</v>
      </c>
      <c r="AH150" s="111">
        <v>0</v>
      </c>
      <c r="AI150" s="111">
        <v>148432</v>
      </c>
      <c r="AJ150" s="111">
        <v>0</v>
      </c>
      <c r="AK150" s="111">
        <v>0</v>
      </c>
      <c r="AL150" s="111">
        <v>0</v>
      </c>
      <c r="AM150" s="111">
        <v>0</v>
      </c>
      <c r="AN150" s="111">
        <v>0</v>
      </c>
      <c r="AO150" s="111">
        <v>0</v>
      </c>
      <c r="AP150" s="111">
        <v>259958</v>
      </c>
      <c r="AQ150" s="111">
        <v>0</v>
      </c>
      <c r="AR150" s="111">
        <v>0</v>
      </c>
      <c r="AS150" s="111">
        <v>173969.57250000001</v>
      </c>
      <c r="AT150" s="111">
        <v>0</v>
      </c>
      <c r="AU150" s="111">
        <v>0</v>
      </c>
      <c r="AV150" s="111">
        <v>0</v>
      </c>
      <c r="AW150" s="111">
        <v>0</v>
      </c>
      <c r="AX150" s="111">
        <v>226864</v>
      </c>
      <c r="AY150" s="111">
        <v>81410</v>
      </c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3"/>
      <c r="BR150" s="3"/>
      <c r="BS150" s="3"/>
    </row>
    <row r="151" spans="1:71" ht="16.5" customHeight="1" x14ac:dyDescent="0.3">
      <c r="A151" s="111" t="s">
        <v>847</v>
      </c>
      <c r="B151" s="111">
        <v>0</v>
      </c>
      <c r="C151" s="111">
        <v>0</v>
      </c>
      <c r="D151" s="111">
        <v>0</v>
      </c>
      <c r="E151" s="111">
        <v>0</v>
      </c>
      <c r="F151" s="111">
        <v>0</v>
      </c>
      <c r="G151" s="111">
        <v>0</v>
      </c>
      <c r="H151" s="111">
        <v>0</v>
      </c>
      <c r="I151" s="111">
        <v>0</v>
      </c>
      <c r="J151" s="111">
        <v>0</v>
      </c>
      <c r="K151" s="111">
        <v>0</v>
      </c>
      <c r="L151" s="111">
        <v>0</v>
      </c>
      <c r="M151" s="111">
        <v>0</v>
      </c>
      <c r="N151" s="111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11">
        <v>0</v>
      </c>
      <c r="V151" s="111">
        <v>0</v>
      </c>
      <c r="W151" s="111">
        <v>0</v>
      </c>
      <c r="X151" s="111">
        <v>0</v>
      </c>
      <c r="Y151" s="111">
        <v>0</v>
      </c>
      <c r="Z151" s="111">
        <v>0</v>
      </c>
      <c r="AA151" s="111">
        <v>0</v>
      </c>
      <c r="AB151" s="111">
        <v>0</v>
      </c>
      <c r="AC151" s="111">
        <v>0</v>
      </c>
      <c r="AD151" s="111">
        <v>0</v>
      </c>
      <c r="AE151" s="111">
        <v>0</v>
      </c>
      <c r="AF151" s="111">
        <v>0</v>
      </c>
      <c r="AG151" s="111">
        <v>0</v>
      </c>
      <c r="AH151" s="111">
        <v>6983</v>
      </c>
      <c r="AI151" s="111">
        <v>3428</v>
      </c>
      <c r="AJ151" s="111">
        <v>764</v>
      </c>
      <c r="AK151" s="111">
        <v>0</v>
      </c>
      <c r="AL151" s="111">
        <v>3347</v>
      </c>
      <c r="AM151" s="111">
        <v>2404</v>
      </c>
      <c r="AN151" s="111">
        <v>3226</v>
      </c>
      <c r="AO151" s="111">
        <v>-3608.5569999999998</v>
      </c>
      <c r="AP151" s="111">
        <v>0</v>
      </c>
      <c r="AQ151" s="111">
        <v>-23886</v>
      </c>
      <c r="AR151" s="111">
        <v>-32941</v>
      </c>
      <c r="AS151" s="111">
        <v>0</v>
      </c>
      <c r="AT151" s="111">
        <v>-16805</v>
      </c>
      <c r="AU151" s="111">
        <v>-23820</v>
      </c>
      <c r="AV151" s="111">
        <v>-25266</v>
      </c>
      <c r="AW151" s="111">
        <v>-19976.508000000002</v>
      </c>
      <c r="AX151" s="111">
        <v>0</v>
      </c>
      <c r="AY151" s="111">
        <v>80</v>
      </c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3"/>
      <c r="BR151" s="3"/>
      <c r="BS151" s="3"/>
    </row>
    <row r="152" spans="1:71" ht="16.5" customHeight="1" x14ac:dyDescent="0.3">
      <c r="A152" s="111" t="s">
        <v>848</v>
      </c>
      <c r="B152" s="111">
        <v>28839693</v>
      </c>
      <c r="C152" s="111">
        <v>30331088</v>
      </c>
      <c r="D152" s="111">
        <v>27711363</v>
      </c>
      <c r="E152" s="111">
        <v>26516526</v>
      </c>
      <c r="F152" s="111">
        <v>26504667</v>
      </c>
      <c r="G152" s="111">
        <v>25376230</v>
      </c>
      <c r="H152" s="111">
        <v>25117250</v>
      </c>
      <c r="I152" s="111">
        <v>26214564</v>
      </c>
      <c r="J152" s="111">
        <v>27141414</v>
      </c>
      <c r="K152" s="111">
        <v>26662983</v>
      </c>
      <c r="L152" s="111">
        <v>27792497</v>
      </c>
      <c r="M152" s="111">
        <v>30361872</v>
      </c>
      <c r="N152" s="111">
        <v>31319076</v>
      </c>
      <c r="O152" s="111">
        <v>31324851</v>
      </c>
      <c r="P152" s="111">
        <v>31324791</v>
      </c>
      <c r="Q152" s="111">
        <v>33345795.629999999</v>
      </c>
      <c r="R152" s="111">
        <v>35435222</v>
      </c>
      <c r="S152" s="111">
        <v>34829714</v>
      </c>
      <c r="T152" s="111">
        <v>34089256</v>
      </c>
      <c r="U152" s="111">
        <v>38327910.799999997</v>
      </c>
      <c r="V152" s="111">
        <v>37929967</v>
      </c>
      <c r="W152" s="111">
        <v>36263376</v>
      </c>
      <c r="X152" s="111">
        <v>33665591</v>
      </c>
      <c r="Y152" s="111">
        <v>35981432.221000001</v>
      </c>
      <c r="Z152" s="111">
        <v>36897610</v>
      </c>
      <c r="AA152" s="111">
        <v>36845723</v>
      </c>
      <c r="AB152" s="111">
        <v>35710881</v>
      </c>
      <c r="AC152" s="111">
        <v>40647177.306999996</v>
      </c>
      <c r="AD152" s="111">
        <v>40744089</v>
      </c>
      <c r="AE152" s="111">
        <v>38296296</v>
      </c>
      <c r="AF152" s="111">
        <v>37041003</v>
      </c>
      <c r="AG152" s="111">
        <v>39901384.607000001</v>
      </c>
      <c r="AH152" s="111">
        <v>37404687</v>
      </c>
      <c r="AI152" s="111">
        <v>36812791</v>
      </c>
      <c r="AJ152" s="111">
        <v>37228790</v>
      </c>
      <c r="AK152" s="111">
        <v>41450251.702</v>
      </c>
      <c r="AL152" s="111">
        <v>39068291</v>
      </c>
      <c r="AM152" s="111">
        <v>39253137</v>
      </c>
      <c r="AN152" s="111">
        <v>38702948</v>
      </c>
      <c r="AO152" s="111">
        <v>41452789.693999998</v>
      </c>
      <c r="AP152" s="111">
        <v>41241651</v>
      </c>
      <c r="AQ152" s="111">
        <v>42359739</v>
      </c>
      <c r="AR152" s="111">
        <v>42269990</v>
      </c>
      <c r="AS152" s="111">
        <v>44976503.600000001</v>
      </c>
      <c r="AT152" s="111">
        <v>43499738</v>
      </c>
      <c r="AU152" s="111">
        <v>44219206</v>
      </c>
      <c r="AV152" s="111">
        <v>44870710</v>
      </c>
      <c r="AW152" s="111">
        <v>49064663.141000003</v>
      </c>
      <c r="AX152" s="111">
        <v>43560037</v>
      </c>
      <c r="AY152" s="111">
        <v>43139786</v>
      </c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3"/>
      <c r="BR152" s="3"/>
      <c r="BS152" s="3"/>
    </row>
    <row r="153" spans="1:71" ht="16.5" customHeight="1" x14ac:dyDescent="0.3">
      <c r="A153" s="111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D153" s="111"/>
      <c r="AE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3"/>
      <c r="BR153" s="3"/>
      <c r="BS153" s="3"/>
    </row>
    <row r="154" spans="1:71" ht="16.5" customHeight="1" x14ac:dyDescent="0.3">
      <c r="A154" s="111" t="s">
        <v>849</v>
      </c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D154" s="111"/>
      <c r="AE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  <c r="AS154" s="111"/>
      <c r="AT154" s="111"/>
      <c r="AU154" s="111"/>
      <c r="AV154" s="111"/>
      <c r="AW154" s="111"/>
      <c r="AX154" s="111"/>
      <c r="AY154" s="111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3"/>
      <c r="BR154" s="3"/>
      <c r="BS154" s="3"/>
    </row>
    <row r="155" spans="1:71" ht="16.5" customHeight="1" x14ac:dyDescent="0.3">
      <c r="A155" s="111" t="s">
        <v>850</v>
      </c>
      <c r="B155" s="111">
        <v>18398899</v>
      </c>
      <c r="C155" s="111">
        <v>18406264</v>
      </c>
      <c r="D155" s="111">
        <v>18067541</v>
      </c>
      <c r="E155" s="111">
        <v>17166139</v>
      </c>
      <c r="F155" s="111">
        <v>17035536</v>
      </c>
      <c r="G155" s="111">
        <v>16468749</v>
      </c>
      <c r="H155" s="111">
        <v>16297856</v>
      </c>
      <c r="I155" s="111">
        <v>16513579</v>
      </c>
      <c r="J155" s="111">
        <v>16792153</v>
      </c>
      <c r="K155" s="111">
        <v>16215506</v>
      </c>
      <c r="L155" s="111">
        <v>17179718</v>
      </c>
      <c r="M155" s="111">
        <v>18515189</v>
      </c>
      <c r="N155" s="111">
        <v>18781280</v>
      </c>
      <c r="O155" s="111">
        <v>18935652</v>
      </c>
      <c r="P155" s="111">
        <v>18597484</v>
      </c>
      <c r="Q155" s="111">
        <v>19905534.370000001</v>
      </c>
      <c r="R155" s="111">
        <v>20914973</v>
      </c>
      <c r="S155" s="111">
        <v>20196214</v>
      </c>
      <c r="T155" s="111">
        <v>19501216</v>
      </c>
      <c r="U155" s="111">
        <v>23357566.671</v>
      </c>
      <c r="V155" s="111">
        <v>22151410</v>
      </c>
      <c r="W155" s="111">
        <v>20927121</v>
      </c>
      <c r="X155" s="111">
        <v>18530756</v>
      </c>
      <c r="Y155" s="111">
        <v>19547421.636</v>
      </c>
      <c r="Z155" s="111">
        <v>20713338</v>
      </c>
      <c r="AA155" s="111">
        <v>20588163</v>
      </c>
      <c r="AB155" s="111">
        <v>19413036</v>
      </c>
      <c r="AC155" s="111">
        <v>22833733.234000001</v>
      </c>
      <c r="AD155" s="111">
        <v>23439396</v>
      </c>
      <c r="AE155" s="111">
        <v>20568941</v>
      </c>
      <c r="AF155" s="111">
        <v>20398847</v>
      </c>
      <c r="AG155" s="111">
        <v>20411829.375</v>
      </c>
      <c r="AH155" s="111">
        <v>19720665</v>
      </c>
      <c r="AI155" s="111">
        <v>17423563</v>
      </c>
      <c r="AJ155" s="111">
        <v>20768335</v>
      </c>
      <c r="AK155" s="111">
        <v>25079321.226</v>
      </c>
      <c r="AL155" s="111">
        <v>23091467</v>
      </c>
      <c r="AM155" s="111">
        <v>22534844</v>
      </c>
      <c r="AN155" s="111">
        <v>22080239</v>
      </c>
      <c r="AO155" s="111">
        <v>24552089.092999998</v>
      </c>
      <c r="AP155" s="111">
        <v>23718485</v>
      </c>
      <c r="AQ155" s="111">
        <v>25299374</v>
      </c>
      <c r="AR155" s="111">
        <v>26023392</v>
      </c>
      <c r="AS155" s="111">
        <v>28414437.789999999</v>
      </c>
      <c r="AT155" s="111">
        <v>26975846</v>
      </c>
      <c r="AU155" s="111">
        <v>26878981</v>
      </c>
      <c r="AV155" s="111">
        <v>26636611</v>
      </c>
      <c r="AW155" s="111">
        <v>31408005.813000001</v>
      </c>
      <c r="AX155" s="111">
        <v>26757027</v>
      </c>
      <c r="AY155" s="111">
        <v>26767296</v>
      </c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3"/>
      <c r="BR155" s="3"/>
      <c r="BS155" s="3"/>
    </row>
    <row r="156" spans="1:71" ht="16.5" customHeight="1" x14ac:dyDescent="0.3">
      <c r="A156" s="111" t="s">
        <v>851</v>
      </c>
      <c r="B156" s="111">
        <v>0</v>
      </c>
      <c r="C156" s="111">
        <v>0</v>
      </c>
      <c r="D156" s="111">
        <v>0</v>
      </c>
      <c r="E156" s="111">
        <v>0</v>
      </c>
      <c r="F156" s="111">
        <v>0</v>
      </c>
      <c r="G156" s="111">
        <v>0</v>
      </c>
      <c r="H156" s="111">
        <v>1458935</v>
      </c>
      <c r="I156" s="111">
        <v>1150684</v>
      </c>
      <c r="J156" s="111">
        <v>1443905</v>
      </c>
      <c r="K156" s="111">
        <v>1509737</v>
      </c>
      <c r="L156" s="111">
        <v>1883290</v>
      </c>
      <c r="M156" s="111">
        <v>2814532</v>
      </c>
      <c r="N156" s="111">
        <v>3090850</v>
      </c>
      <c r="O156" s="111">
        <v>3034156</v>
      </c>
      <c r="P156" s="111">
        <v>2546363</v>
      </c>
      <c r="Q156" s="111">
        <v>2941816.79</v>
      </c>
      <c r="R156" s="111">
        <v>4261464</v>
      </c>
      <c r="S156" s="111">
        <v>3659604</v>
      </c>
      <c r="T156" s="111">
        <v>2732770</v>
      </c>
      <c r="U156" s="111">
        <v>5564565.3629999999</v>
      </c>
      <c r="V156" s="111">
        <v>4746102</v>
      </c>
      <c r="W156" s="111">
        <v>3906677</v>
      </c>
      <c r="X156" s="111">
        <v>3482726</v>
      </c>
      <c r="Y156" s="111">
        <v>5624764.9210000001</v>
      </c>
      <c r="Z156" s="111">
        <v>5513759</v>
      </c>
      <c r="AA156" s="111">
        <v>5044858</v>
      </c>
      <c r="AB156" s="111">
        <v>4290663</v>
      </c>
      <c r="AC156" s="111">
        <v>8298735.8930000002</v>
      </c>
      <c r="AD156" s="111">
        <v>7966978</v>
      </c>
      <c r="AE156" s="111">
        <v>5615525</v>
      </c>
      <c r="AF156" s="111">
        <v>5951278</v>
      </c>
      <c r="AG156" s="111">
        <v>8485111.4920000006</v>
      </c>
      <c r="AH156" s="111">
        <v>5680328</v>
      </c>
      <c r="AI156" s="111">
        <v>4768293</v>
      </c>
      <c r="AJ156" s="111">
        <v>5877534</v>
      </c>
      <c r="AK156" s="111">
        <v>8591822.3059999999</v>
      </c>
      <c r="AL156" s="111">
        <v>6835683</v>
      </c>
      <c r="AM156" s="111">
        <v>6014744</v>
      </c>
      <c r="AN156" s="111">
        <v>5269698</v>
      </c>
      <c r="AO156" s="111">
        <v>7534187.9740000004</v>
      </c>
      <c r="AP156" s="111">
        <v>6437430</v>
      </c>
      <c r="AQ156" s="111">
        <v>6097652</v>
      </c>
      <c r="AR156" s="111">
        <v>6188794</v>
      </c>
      <c r="AS156" s="111">
        <v>8031745.9100000001</v>
      </c>
      <c r="AT156" s="111">
        <v>7158564</v>
      </c>
      <c r="AU156" s="111">
        <v>6709025</v>
      </c>
      <c r="AV156" s="111">
        <v>5888544</v>
      </c>
      <c r="AW156" s="111">
        <v>10656101.356000001</v>
      </c>
      <c r="AX156" s="111">
        <v>6418935</v>
      </c>
      <c r="AY156" s="111">
        <v>6371784</v>
      </c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3"/>
      <c r="BR156" s="3"/>
      <c r="BS156" s="3"/>
    </row>
    <row r="157" spans="1:71" ht="16.5" customHeight="1" x14ac:dyDescent="0.3">
      <c r="A157" s="111" t="s">
        <v>1079</v>
      </c>
      <c r="B157" s="111">
        <v>0</v>
      </c>
      <c r="C157" s="111">
        <v>0</v>
      </c>
      <c r="D157" s="111">
        <v>0</v>
      </c>
      <c r="E157" s="111">
        <v>0</v>
      </c>
      <c r="F157" s="111">
        <v>0</v>
      </c>
      <c r="G157" s="111">
        <v>0</v>
      </c>
      <c r="H157" s="111">
        <v>0</v>
      </c>
      <c r="I157" s="111">
        <v>0</v>
      </c>
      <c r="J157" s="111">
        <v>0</v>
      </c>
      <c r="K157" s="111">
        <v>0</v>
      </c>
      <c r="L157" s="111">
        <v>0</v>
      </c>
      <c r="M157" s="111">
        <v>0</v>
      </c>
      <c r="N157" s="111">
        <v>0</v>
      </c>
      <c r="O157" s="111">
        <v>0</v>
      </c>
      <c r="P157" s="111">
        <v>0</v>
      </c>
      <c r="Q157" s="111">
        <v>0</v>
      </c>
      <c r="R157" s="111">
        <v>0</v>
      </c>
      <c r="S157" s="111">
        <v>0</v>
      </c>
      <c r="T157" s="111">
        <v>0</v>
      </c>
      <c r="U157" s="111">
        <v>0</v>
      </c>
      <c r="V157" s="111">
        <v>0</v>
      </c>
      <c r="W157" s="111">
        <v>0</v>
      </c>
      <c r="X157" s="111">
        <v>0</v>
      </c>
      <c r="Y157" s="111">
        <v>0</v>
      </c>
      <c r="Z157" s="111">
        <v>251106</v>
      </c>
      <c r="AA157" s="111">
        <v>196423</v>
      </c>
      <c r="AB157" s="111">
        <v>135191</v>
      </c>
      <c r="AC157" s="111">
        <v>17541.701000000001</v>
      </c>
      <c r="AD157" s="111">
        <v>42739</v>
      </c>
      <c r="AE157" s="111">
        <v>11233</v>
      </c>
      <c r="AF157" s="111">
        <v>9619</v>
      </c>
      <c r="AG157" s="111">
        <v>-0.13800000000000001</v>
      </c>
      <c r="AH157" s="111">
        <v>0</v>
      </c>
      <c r="AI157" s="111">
        <v>0</v>
      </c>
      <c r="AJ157" s="111">
        <v>0</v>
      </c>
      <c r="AK157" s="111">
        <v>0</v>
      </c>
      <c r="AL157" s="111">
        <v>0</v>
      </c>
      <c r="AM157" s="111">
        <v>0</v>
      </c>
      <c r="AN157" s="111">
        <v>0</v>
      </c>
      <c r="AO157" s="111">
        <v>0</v>
      </c>
      <c r="AP157" s="111">
        <v>0</v>
      </c>
      <c r="AQ157" s="111">
        <v>0</v>
      </c>
      <c r="AR157" s="111">
        <v>0</v>
      </c>
      <c r="AS157" s="111">
        <v>0</v>
      </c>
      <c r="AT157" s="111">
        <v>0</v>
      </c>
      <c r="AU157" s="111">
        <v>0</v>
      </c>
      <c r="AV157" s="111">
        <v>0</v>
      </c>
      <c r="AW157" s="111">
        <v>0</v>
      </c>
      <c r="AX157" s="111">
        <v>0</v>
      </c>
      <c r="AY157" s="111">
        <v>0</v>
      </c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3"/>
      <c r="BR157" s="3"/>
      <c r="BS157" s="3"/>
    </row>
    <row r="158" spans="1:71" ht="16.5" customHeight="1" x14ac:dyDescent="0.3">
      <c r="A158" s="111" t="s">
        <v>1080</v>
      </c>
      <c r="B158" s="111">
        <v>0</v>
      </c>
      <c r="C158" s="111">
        <v>0</v>
      </c>
      <c r="D158" s="111">
        <v>0</v>
      </c>
      <c r="E158" s="111">
        <v>0</v>
      </c>
      <c r="F158" s="111">
        <v>0</v>
      </c>
      <c r="G158" s="111">
        <v>0</v>
      </c>
      <c r="H158" s="111">
        <v>14838921</v>
      </c>
      <c r="I158" s="111">
        <v>15362895</v>
      </c>
      <c r="J158" s="111">
        <v>15348248</v>
      </c>
      <c r="K158" s="111">
        <v>14705769</v>
      </c>
      <c r="L158" s="111">
        <v>15296428</v>
      </c>
      <c r="M158" s="111">
        <v>15700657</v>
      </c>
      <c r="N158" s="111">
        <v>15690430</v>
      </c>
      <c r="O158" s="111">
        <v>15901496</v>
      </c>
      <c r="P158" s="111">
        <v>16051121</v>
      </c>
      <c r="Q158" s="111">
        <v>16963717.579999998</v>
      </c>
      <c r="R158" s="111">
        <v>16653509</v>
      </c>
      <c r="S158" s="111">
        <v>16536610</v>
      </c>
      <c r="T158" s="111">
        <v>16768446</v>
      </c>
      <c r="U158" s="111">
        <v>17793001.307999998</v>
      </c>
      <c r="V158" s="111">
        <v>17405308</v>
      </c>
      <c r="W158" s="111">
        <v>17020444</v>
      </c>
      <c r="X158" s="111">
        <v>15048030</v>
      </c>
      <c r="Y158" s="111">
        <v>13922656.715</v>
      </c>
      <c r="Z158" s="111">
        <v>14948473</v>
      </c>
      <c r="AA158" s="111">
        <v>15346882</v>
      </c>
      <c r="AB158" s="111">
        <v>14987182</v>
      </c>
      <c r="AC158" s="111">
        <v>14517455.640000001</v>
      </c>
      <c r="AD158" s="111">
        <v>15429679</v>
      </c>
      <c r="AE158" s="111">
        <v>14942183</v>
      </c>
      <c r="AF158" s="111">
        <v>14437950</v>
      </c>
      <c r="AG158" s="111">
        <v>11926718.021</v>
      </c>
      <c r="AH158" s="111">
        <v>14040337</v>
      </c>
      <c r="AI158" s="111">
        <v>12655270</v>
      </c>
      <c r="AJ158" s="111">
        <v>14890801</v>
      </c>
      <c r="AK158" s="111">
        <v>16487498.92</v>
      </c>
      <c r="AL158" s="111">
        <v>16255784</v>
      </c>
      <c r="AM158" s="111">
        <v>16520100</v>
      </c>
      <c r="AN158" s="111">
        <v>16810541</v>
      </c>
      <c r="AO158" s="111">
        <v>17017901.118999999</v>
      </c>
      <c r="AP158" s="111">
        <v>17281055</v>
      </c>
      <c r="AQ158" s="111">
        <v>19201722</v>
      </c>
      <c r="AR158" s="111">
        <v>19834598</v>
      </c>
      <c r="AS158" s="111">
        <v>20382691.879999999</v>
      </c>
      <c r="AT158" s="111">
        <v>19817282</v>
      </c>
      <c r="AU158" s="111">
        <v>20169956</v>
      </c>
      <c r="AV158" s="111">
        <v>20748067</v>
      </c>
      <c r="AW158" s="111">
        <v>20751904.456999999</v>
      </c>
      <c r="AX158" s="111">
        <v>20338092</v>
      </c>
      <c r="AY158" s="111">
        <v>20395512</v>
      </c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3"/>
      <c r="BR158" s="3"/>
      <c r="BS158" s="3"/>
    </row>
    <row r="159" spans="1:71" ht="16.5" customHeight="1" x14ac:dyDescent="0.3">
      <c r="A159" s="111" t="s">
        <v>852</v>
      </c>
      <c r="B159" s="111">
        <v>2585116</v>
      </c>
      <c r="C159" s="111">
        <v>2612675</v>
      </c>
      <c r="D159" s="111">
        <v>2731915</v>
      </c>
      <c r="E159" s="111">
        <v>3276110</v>
      </c>
      <c r="F159" s="111">
        <v>2415391</v>
      </c>
      <c r="G159" s="111">
        <v>2386864</v>
      </c>
      <c r="H159" s="111">
        <v>2339087</v>
      </c>
      <c r="I159" s="111">
        <v>2994055</v>
      </c>
      <c r="J159" s="111">
        <v>2187492</v>
      </c>
      <c r="K159" s="111">
        <v>2489916</v>
      </c>
      <c r="L159" s="111">
        <v>2591365</v>
      </c>
      <c r="M159" s="111">
        <v>2543302</v>
      </c>
      <c r="N159" s="111">
        <v>2520440</v>
      </c>
      <c r="O159" s="111">
        <v>2629358</v>
      </c>
      <c r="P159" s="111">
        <v>2820801</v>
      </c>
      <c r="Q159" s="111">
        <v>3148200.39</v>
      </c>
      <c r="R159" s="111">
        <v>2556056</v>
      </c>
      <c r="S159" s="111">
        <v>2940057</v>
      </c>
      <c r="T159" s="111">
        <v>2845943</v>
      </c>
      <c r="U159" s="111">
        <v>3615802.2170000002</v>
      </c>
      <c r="V159" s="111">
        <v>3021654</v>
      </c>
      <c r="W159" s="111">
        <v>3349081</v>
      </c>
      <c r="X159" s="111">
        <v>4065955</v>
      </c>
      <c r="Y159" s="111">
        <v>4439726.5980000002</v>
      </c>
      <c r="Z159" s="111">
        <v>4004285</v>
      </c>
      <c r="AA159" s="111">
        <v>5144290</v>
      </c>
      <c r="AB159" s="111">
        <v>4643282</v>
      </c>
      <c r="AC159" s="111">
        <v>5068524.5199999996</v>
      </c>
      <c r="AD159" s="111">
        <v>4676364</v>
      </c>
      <c r="AE159" s="111">
        <v>4875728</v>
      </c>
      <c r="AF159" s="111">
        <v>4896345</v>
      </c>
      <c r="AG159" s="111">
        <v>5642948.4699999997</v>
      </c>
      <c r="AH159" s="111">
        <v>8095211</v>
      </c>
      <c r="AI159" s="111">
        <v>6459537</v>
      </c>
      <c r="AJ159" s="111">
        <v>7260348</v>
      </c>
      <c r="AK159" s="111">
        <v>7960730.8789999997</v>
      </c>
      <c r="AL159" s="111">
        <v>5439492</v>
      </c>
      <c r="AM159" s="111">
        <v>6700669</v>
      </c>
      <c r="AN159" s="111">
        <v>6599259</v>
      </c>
      <c r="AO159" s="111">
        <v>6338312.7520000003</v>
      </c>
      <c r="AP159" s="111">
        <v>6335840</v>
      </c>
      <c r="AQ159" s="111">
        <v>6197304</v>
      </c>
      <c r="AR159" s="111">
        <v>6794042</v>
      </c>
      <c r="AS159" s="111">
        <v>6967657.2199999997</v>
      </c>
      <c r="AT159" s="111">
        <v>6261857</v>
      </c>
      <c r="AU159" s="111">
        <v>7047515</v>
      </c>
      <c r="AV159" s="111">
        <v>6331314</v>
      </c>
      <c r="AW159" s="111">
        <v>8099864.0889999997</v>
      </c>
      <c r="AX159" s="111">
        <v>6273148</v>
      </c>
      <c r="AY159" s="111">
        <v>6025668</v>
      </c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3"/>
      <c r="BR159" s="3"/>
      <c r="BS159" s="3"/>
    </row>
    <row r="160" spans="1:71" ht="16.5" customHeight="1" x14ac:dyDescent="0.3">
      <c r="A160" s="111" t="s">
        <v>853</v>
      </c>
      <c r="B160" s="111">
        <v>0</v>
      </c>
      <c r="C160" s="111">
        <v>0</v>
      </c>
      <c r="D160" s="111">
        <v>0</v>
      </c>
      <c r="E160" s="111">
        <v>0</v>
      </c>
      <c r="F160" s="111">
        <v>0</v>
      </c>
      <c r="G160" s="111">
        <v>657864</v>
      </c>
      <c r="H160" s="111">
        <v>612404</v>
      </c>
      <c r="I160" s="111">
        <v>905921</v>
      </c>
      <c r="J160" s="111">
        <v>302372</v>
      </c>
      <c r="K160" s="111">
        <v>622915</v>
      </c>
      <c r="L160" s="111">
        <v>565744</v>
      </c>
      <c r="M160" s="111">
        <v>833204</v>
      </c>
      <c r="N160" s="111">
        <v>509006</v>
      </c>
      <c r="O160" s="111">
        <v>629834</v>
      </c>
      <c r="P160" s="111">
        <v>550623</v>
      </c>
      <c r="Q160" s="111">
        <v>1136955.99</v>
      </c>
      <c r="R160" s="111">
        <v>507562</v>
      </c>
      <c r="S160" s="111">
        <v>749173</v>
      </c>
      <c r="T160" s="111">
        <v>645969</v>
      </c>
      <c r="U160" s="111">
        <v>987654.45400000003</v>
      </c>
      <c r="V160" s="111">
        <v>706272</v>
      </c>
      <c r="W160" s="111">
        <v>916699</v>
      </c>
      <c r="X160" s="111">
        <v>1288750</v>
      </c>
      <c r="Y160" s="111">
        <v>1419636.6429999999</v>
      </c>
      <c r="Z160" s="111">
        <v>1185137</v>
      </c>
      <c r="AA160" s="111">
        <v>1754179</v>
      </c>
      <c r="AB160" s="111">
        <v>1414395</v>
      </c>
      <c r="AC160" s="111">
        <v>1865995.9609999999</v>
      </c>
      <c r="AD160" s="111">
        <v>1331710</v>
      </c>
      <c r="AE160" s="111">
        <v>1627329</v>
      </c>
      <c r="AF160" s="111">
        <v>1733194</v>
      </c>
      <c r="AG160" s="111">
        <v>2208750.6690000002</v>
      </c>
      <c r="AH160" s="111">
        <v>5075968</v>
      </c>
      <c r="AI160" s="111">
        <v>3120919</v>
      </c>
      <c r="AJ160" s="111">
        <v>3827602</v>
      </c>
      <c r="AK160" s="111">
        <v>3987883.8130000001</v>
      </c>
      <c r="AL160" s="111">
        <v>2156610</v>
      </c>
      <c r="AM160" s="111">
        <v>2869463</v>
      </c>
      <c r="AN160" s="111">
        <v>2607541</v>
      </c>
      <c r="AO160" s="111">
        <v>2356546.128</v>
      </c>
      <c r="AP160" s="111">
        <v>2249735</v>
      </c>
      <c r="AQ160" s="111">
        <v>2160421</v>
      </c>
      <c r="AR160" s="111">
        <v>2426470</v>
      </c>
      <c r="AS160" s="111">
        <v>2712884</v>
      </c>
      <c r="AT160" s="111">
        <v>1933679</v>
      </c>
      <c r="AU160" s="111">
        <v>1906137</v>
      </c>
      <c r="AV160" s="111">
        <v>1498531</v>
      </c>
      <c r="AW160" s="111">
        <v>2522964.5890000002</v>
      </c>
      <c r="AX160" s="111">
        <v>1761833</v>
      </c>
      <c r="AY160" s="111">
        <v>1600174</v>
      </c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3"/>
      <c r="BR160" s="3"/>
      <c r="BS160" s="3"/>
    </row>
    <row r="161" spans="1:71" ht="16.5" customHeight="1" x14ac:dyDescent="0.3">
      <c r="A161" s="111" t="s">
        <v>854</v>
      </c>
      <c r="B161" s="111">
        <v>0</v>
      </c>
      <c r="C161" s="111">
        <v>0</v>
      </c>
      <c r="D161" s="111">
        <v>0</v>
      </c>
      <c r="E161" s="111">
        <v>0</v>
      </c>
      <c r="F161" s="111">
        <v>0</v>
      </c>
      <c r="G161" s="111">
        <v>1729000</v>
      </c>
      <c r="H161" s="111">
        <v>1726683</v>
      </c>
      <c r="I161" s="111">
        <v>2088134</v>
      </c>
      <c r="J161" s="111">
        <v>1885120</v>
      </c>
      <c r="K161" s="111">
        <v>1867001</v>
      </c>
      <c r="L161" s="111">
        <v>2025621</v>
      </c>
      <c r="M161" s="111">
        <v>1710098</v>
      </c>
      <c r="N161" s="111">
        <v>2011434</v>
      </c>
      <c r="O161" s="111">
        <v>1999524</v>
      </c>
      <c r="P161" s="111">
        <v>2270178</v>
      </c>
      <c r="Q161" s="111">
        <v>2011244.41</v>
      </c>
      <c r="R161" s="111">
        <v>2048494</v>
      </c>
      <c r="S161" s="111">
        <v>2190884</v>
      </c>
      <c r="T161" s="111">
        <v>2199974</v>
      </c>
      <c r="U161" s="111">
        <v>2628147.7629999998</v>
      </c>
      <c r="V161" s="111">
        <v>2315382</v>
      </c>
      <c r="W161" s="111">
        <v>2432382</v>
      </c>
      <c r="X161" s="111">
        <v>2777205</v>
      </c>
      <c r="Y161" s="111">
        <v>3020089.9550000001</v>
      </c>
      <c r="Z161" s="111">
        <v>2819148</v>
      </c>
      <c r="AA161" s="111">
        <v>3390111</v>
      </c>
      <c r="AB161" s="111">
        <v>3228887</v>
      </c>
      <c r="AC161" s="111">
        <v>3202528.5589999999</v>
      </c>
      <c r="AD161" s="111">
        <v>3344654</v>
      </c>
      <c r="AE161" s="111">
        <v>3248399</v>
      </c>
      <c r="AF161" s="111">
        <v>3163151</v>
      </c>
      <c r="AG161" s="111">
        <v>3434197.801</v>
      </c>
      <c r="AH161" s="111">
        <v>3019243</v>
      </c>
      <c r="AI161" s="111">
        <v>3338618</v>
      </c>
      <c r="AJ161" s="111">
        <v>3432746</v>
      </c>
      <c r="AK161" s="111">
        <v>3972847.0660000001</v>
      </c>
      <c r="AL161" s="111">
        <v>3282882</v>
      </c>
      <c r="AM161" s="111">
        <v>3831206</v>
      </c>
      <c r="AN161" s="111">
        <v>3991718</v>
      </c>
      <c r="AO161" s="111">
        <v>3981766.6239999998</v>
      </c>
      <c r="AP161" s="111">
        <v>4086105</v>
      </c>
      <c r="AQ161" s="111">
        <v>4036883</v>
      </c>
      <c r="AR161" s="111">
        <v>4367572</v>
      </c>
      <c r="AS161" s="111">
        <v>4254773.21</v>
      </c>
      <c r="AT161" s="111">
        <v>4328178</v>
      </c>
      <c r="AU161" s="111">
        <v>5141378</v>
      </c>
      <c r="AV161" s="111">
        <v>4832783</v>
      </c>
      <c r="AW161" s="111">
        <v>5576899.5</v>
      </c>
      <c r="AX161" s="111">
        <v>4511315</v>
      </c>
      <c r="AY161" s="111">
        <v>4425494</v>
      </c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3"/>
      <c r="BR161" s="3"/>
      <c r="BS161" s="3"/>
    </row>
    <row r="162" spans="1:71" ht="16.5" customHeight="1" x14ac:dyDescent="0.3">
      <c r="A162" s="111" t="s">
        <v>855</v>
      </c>
      <c r="B162" s="111">
        <v>134094</v>
      </c>
      <c r="C162" s="111">
        <v>-41616</v>
      </c>
      <c r="D162" s="111">
        <v>22765</v>
      </c>
      <c r="E162" s="111">
        <v>3512707</v>
      </c>
      <c r="F162" s="111">
        <v>0</v>
      </c>
      <c r="G162" s="111">
        <v>0</v>
      </c>
      <c r="H162" s="111">
        <v>0</v>
      </c>
      <c r="I162" s="111">
        <v>140163.75</v>
      </c>
      <c r="J162" s="111">
        <v>455939</v>
      </c>
      <c r="K162" s="111">
        <v>359929</v>
      </c>
      <c r="L162" s="111">
        <v>376584</v>
      </c>
      <c r="M162" s="111">
        <v>370350</v>
      </c>
      <c r="N162" s="111">
        <v>385500</v>
      </c>
      <c r="O162" s="111">
        <v>374973</v>
      </c>
      <c r="P162" s="111">
        <v>386000</v>
      </c>
      <c r="Q162" s="111">
        <v>338217.88</v>
      </c>
      <c r="R162" s="111">
        <v>-14294</v>
      </c>
      <c r="S162" s="111">
        <v>11856</v>
      </c>
      <c r="T162" s="111">
        <v>0</v>
      </c>
      <c r="U162" s="111">
        <v>-25576.867249999999</v>
      </c>
      <c r="V162" s="111">
        <v>0</v>
      </c>
      <c r="W162" s="111">
        <v>154568</v>
      </c>
      <c r="X162" s="111">
        <v>34741</v>
      </c>
      <c r="Y162" s="111">
        <v>214929.951</v>
      </c>
      <c r="Z162" s="111">
        <v>0</v>
      </c>
      <c r="AA162" s="111">
        <v>-21577</v>
      </c>
      <c r="AB162" s="111">
        <v>-120498</v>
      </c>
      <c r="AC162" s="111">
        <v>37564.476999999999</v>
      </c>
      <c r="AD162" s="111">
        <v>-136586</v>
      </c>
      <c r="AE162" s="111">
        <v>-28066</v>
      </c>
      <c r="AF162" s="111">
        <v>132171</v>
      </c>
      <c r="AG162" s="111">
        <v>-228779.74799999999</v>
      </c>
      <c r="AH162" s="111">
        <v>-25217</v>
      </c>
      <c r="AI162" s="111">
        <v>0</v>
      </c>
      <c r="AJ162" s="111">
        <v>-67395</v>
      </c>
      <c r="AK162" s="111">
        <v>-6023.0870000000004</v>
      </c>
      <c r="AL162" s="111">
        <v>-150284</v>
      </c>
      <c r="AM162" s="111">
        <v>-11957</v>
      </c>
      <c r="AN162" s="111">
        <v>-41225</v>
      </c>
      <c r="AO162" s="111">
        <v>-21451.346000000001</v>
      </c>
      <c r="AP162" s="111">
        <v>129117</v>
      </c>
      <c r="AQ162" s="111">
        <v>-106243</v>
      </c>
      <c r="AR162" s="111">
        <v>-12426</v>
      </c>
      <c r="AS162" s="111">
        <v>0</v>
      </c>
      <c r="AT162" s="111">
        <v>-84063</v>
      </c>
      <c r="AU162" s="111">
        <v>-252057</v>
      </c>
      <c r="AV162" s="111">
        <v>43537</v>
      </c>
      <c r="AW162" s="111">
        <v>-15827.189</v>
      </c>
      <c r="AX162" s="111">
        <v>918268</v>
      </c>
      <c r="AY162" s="111">
        <v>349915</v>
      </c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3"/>
      <c r="BR162" s="3"/>
      <c r="BS162" s="3"/>
    </row>
    <row r="163" spans="1:71" ht="16.5" customHeight="1" x14ac:dyDescent="0.3">
      <c r="A163" s="111" t="s">
        <v>856</v>
      </c>
      <c r="B163" s="111">
        <v>134094</v>
      </c>
      <c r="C163" s="111">
        <v>-41616</v>
      </c>
      <c r="D163" s="111">
        <v>22765</v>
      </c>
      <c r="E163" s="111">
        <v>-40293</v>
      </c>
      <c r="F163" s="111">
        <v>0</v>
      </c>
      <c r="G163" s="111">
        <v>0</v>
      </c>
      <c r="H163" s="111">
        <v>0</v>
      </c>
      <c r="I163" s="111">
        <v>0</v>
      </c>
      <c r="J163" s="111">
        <v>65939</v>
      </c>
      <c r="K163" s="111">
        <v>9929</v>
      </c>
      <c r="L163" s="111">
        <v>-33416</v>
      </c>
      <c r="M163" s="111">
        <v>-39650</v>
      </c>
      <c r="N163" s="111">
        <v>0</v>
      </c>
      <c r="O163" s="111">
        <v>-10527</v>
      </c>
      <c r="P163" s="111">
        <v>0</v>
      </c>
      <c r="Q163" s="111">
        <v>-11695.115</v>
      </c>
      <c r="R163" s="111">
        <v>-14294</v>
      </c>
      <c r="S163" s="111">
        <v>11856</v>
      </c>
      <c r="T163" s="111">
        <v>0</v>
      </c>
      <c r="U163" s="111">
        <v>-25576.867249999999</v>
      </c>
      <c r="V163" s="111">
        <v>0</v>
      </c>
      <c r="W163" s="111">
        <v>154568</v>
      </c>
      <c r="X163" s="111">
        <v>34741</v>
      </c>
      <c r="Y163" s="111">
        <v>214929.951</v>
      </c>
      <c r="Z163" s="111">
        <v>0</v>
      </c>
      <c r="AA163" s="111">
        <v>-21577</v>
      </c>
      <c r="AB163" s="111">
        <v>-120498</v>
      </c>
      <c r="AC163" s="111">
        <v>25591.654999999999</v>
      </c>
      <c r="AD163" s="111">
        <v>-136586</v>
      </c>
      <c r="AE163" s="111">
        <v>-28066</v>
      </c>
      <c r="AF163" s="111">
        <v>132171</v>
      </c>
      <c r="AG163" s="111">
        <v>-228779.74799999999</v>
      </c>
      <c r="AH163" s="111">
        <v>-25217</v>
      </c>
      <c r="AI163" s="111">
        <v>0</v>
      </c>
      <c r="AJ163" s="111">
        <v>-67395</v>
      </c>
      <c r="AK163" s="111">
        <v>-6023.0870000000004</v>
      </c>
      <c r="AL163" s="111">
        <v>-150284</v>
      </c>
      <c r="AM163" s="111">
        <v>-11957</v>
      </c>
      <c r="AN163" s="111">
        <v>-41225</v>
      </c>
      <c r="AO163" s="111">
        <v>-21451.346000000001</v>
      </c>
      <c r="AP163" s="111">
        <v>129117</v>
      </c>
      <c r="AQ163" s="111">
        <v>-106243</v>
      </c>
      <c r="AR163" s="111">
        <v>-12426</v>
      </c>
      <c r="AS163" s="111">
        <v>0</v>
      </c>
      <c r="AT163" s="111">
        <v>-84063</v>
      </c>
      <c r="AU163" s="111">
        <v>-252057</v>
      </c>
      <c r="AV163" s="111">
        <v>43537</v>
      </c>
      <c r="AW163" s="111">
        <v>-15827.189</v>
      </c>
      <c r="AX163" s="111">
        <v>918268</v>
      </c>
      <c r="AY163" s="111">
        <v>-699787</v>
      </c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3"/>
      <c r="BR163" s="3"/>
      <c r="BS163" s="3"/>
    </row>
    <row r="164" spans="1:71" ht="16.5" customHeight="1" x14ac:dyDescent="0.3">
      <c r="A164" s="111" t="s">
        <v>1081</v>
      </c>
      <c r="B164" s="111">
        <v>0</v>
      </c>
      <c r="C164" s="111">
        <v>0</v>
      </c>
      <c r="D164" s="111">
        <v>0</v>
      </c>
      <c r="E164" s="111">
        <v>0</v>
      </c>
      <c r="F164" s="111">
        <v>0</v>
      </c>
      <c r="G164" s="111">
        <v>0</v>
      </c>
      <c r="H164" s="111">
        <v>0</v>
      </c>
      <c r="I164" s="111">
        <v>0</v>
      </c>
      <c r="J164" s="111">
        <v>0</v>
      </c>
      <c r="K164" s="111">
        <v>0</v>
      </c>
      <c r="L164" s="111">
        <v>0</v>
      </c>
      <c r="M164" s="111">
        <v>0</v>
      </c>
      <c r="N164" s="111">
        <v>0</v>
      </c>
      <c r="O164" s="111">
        <v>0</v>
      </c>
      <c r="P164" s="111">
        <v>0</v>
      </c>
      <c r="Q164" s="111">
        <v>0</v>
      </c>
      <c r="R164" s="111">
        <v>0</v>
      </c>
      <c r="S164" s="111">
        <v>0</v>
      </c>
      <c r="T164" s="111">
        <v>0</v>
      </c>
      <c r="U164" s="111">
        <v>0</v>
      </c>
      <c r="V164" s="111">
        <v>0</v>
      </c>
      <c r="W164" s="111">
        <v>0</v>
      </c>
      <c r="X164" s="111">
        <v>0</v>
      </c>
      <c r="Y164" s="111">
        <v>0</v>
      </c>
      <c r="Z164" s="111">
        <v>0</v>
      </c>
      <c r="AA164" s="111">
        <v>0</v>
      </c>
      <c r="AB164" s="111">
        <v>0</v>
      </c>
      <c r="AC164" s="111">
        <v>0</v>
      </c>
      <c r="AD164" s="111">
        <v>0</v>
      </c>
      <c r="AE164" s="111">
        <v>0</v>
      </c>
      <c r="AF164" s="111">
        <v>0</v>
      </c>
      <c r="AG164" s="111">
        <v>0</v>
      </c>
      <c r="AH164" s="111">
        <v>0</v>
      </c>
      <c r="AI164" s="111">
        <v>0</v>
      </c>
      <c r="AJ164" s="111">
        <v>0</v>
      </c>
      <c r="AK164" s="111">
        <v>0</v>
      </c>
      <c r="AL164" s="111">
        <v>0</v>
      </c>
      <c r="AM164" s="111">
        <v>0</v>
      </c>
      <c r="AN164" s="111">
        <v>0</v>
      </c>
      <c r="AO164" s="111">
        <v>0</v>
      </c>
      <c r="AP164" s="111">
        <v>0</v>
      </c>
      <c r="AQ164" s="111">
        <v>0</v>
      </c>
      <c r="AR164" s="111">
        <v>0</v>
      </c>
      <c r="AS164" s="111">
        <v>0</v>
      </c>
      <c r="AT164" s="111">
        <v>0</v>
      </c>
      <c r="AU164" s="111">
        <v>0</v>
      </c>
      <c r="AV164" s="111">
        <v>0</v>
      </c>
      <c r="AW164" s="111">
        <v>0</v>
      </c>
      <c r="AX164" s="111">
        <v>0</v>
      </c>
      <c r="AY164" s="111">
        <v>349915</v>
      </c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3"/>
      <c r="BR164" s="3"/>
      <c r="BS164" s="3"/>
    </row>
    <row r="165" spans="1:71" ht="16.5" customHeight="1" x14ac:dyDescent="0.3">
      <c r="A165" s="111" t="s">
        <v>1082</v>
      </c>
      <c r="B165" s="111">
        <v>0</v>
      </c>
      <c r="C165" s="111">
        <v>0</v>
      </c>
      <c r="D165" s="111">
        <v>0</v>
      </c>
      <c r="E165" s="111">
        <v>0</v>
      </c>
      <c r="F165" s="111">
        <v>0</v>
      </c>
      <c r="G165" s="111">
        <v>0</v>
      </c>
      <c r="H165" s="111">
        <v>0</v>
      </c>
      <c r="I165" s="111">
        <v>84024</v>
      </c>
      <c r="J165" s="111">
        <v>0</v>
      </c>
      <c r="K165" s="111">
        <v>0</v>
      </c>
      <c r="L165" s="111">
        <v>0</v>
      </c>
      <c r="M165" s="111">
        <v>0</v>
      </c>
      <c r="N165" s="111">
        <v>0</v>
      </c>
      <c r="O165" s="111">
        <v>0</v>
      </c>
      <c r="P165" s="111">
        <v>0</v>
      </c>
      <c r="Q165" s="111">
        <v>0</v>
      </c>
      <c r="R165" s="111">
        <v>0</v>
      </c>
      <c r="S165" s="111">
        <v>0</v>
      </c>
      <c r="T165" s="111">
        <v>0</v>
      </c>
      <c r="U165" s="111">
        <v>0</v>
      </c>
      <c r="V165" s="111">
        <v>0</v>
      </c>
      <c r="W165" s="111">
        <v>0</v>
      </c>
      <c r="X165" s="111">
        <v>0</v>
      </c>
      <c r="Y165" s="111">
        <v>0</v>
      </c>
      <c r="Z165" s="111">
        <v>0</v>
      </c>
      <c r="AA165" s="111">
        <v>0</v>
      </c>
      <c r="AB165" s="111">
        <v>0</v>
      </c>
      <c r="AC165" s="111">
        <v>2993.2055</v>
      </c>
      <c r="AD165" s="111">
        <v>0</v>
      </c>
      <c r="AE165" s="111">
        <v>0</v>
      </c>
      <c r="AF165" s="111">
        <v>0</v>
      </c>
      <c r="AG165" s="111">
        <v>0</v>
      </c>
      <c r="AH165" s="111">
        <v>0</v>
      </c>
      <c r="AI165" s="111">
        <v>0</v>
      </c>
      <c r="AJ165" s="111">
        <v>0</v>
      </c>
      <c r="AK165" s="111">
        <v>0</v>
      </c>
      <c r="AL165" s="111">
        <v>0</v>
      </c>
      <c r="AM165" s="111">
        <v>0</v>
      </c>
      <c r="AN165" s="111">
        <v>0</v>
      </c>
      <c r="AO165" s="111">
        <v>0</v>
      </c>
      <c r="AP165" s="111">
        <v>0</v>
      </c>
      <c r="AQ165" s="111">
        <v>0</v>
      </c>
      <c r="AR165" s="111">
        <v>0</v>
      </c>
      <c r="AS165" s="111">
        <v>0</v>
      </c>
      <c r="AT165" s="111">
        <v>0</v>
      </c>
      <c r="AU165" s="111">
        <v>0</v>
      </c>
      <c r="AV165" s="111">
        <v>0</v>
      </c>
      <c r="AW165" s="111">
        <v>0</v>
      </c>
      <c r="AX165" s="111">
        <v>0</v>
      </c>
      <c r="AY165" s="111">
        <v>0</v>
      </c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3"/>
      <c r="BR165" s="3"/>
      <c r="BS165" s="3"/>
    </row>
    <row r="166" spans="1:71" ht="16.5" customHeight="1" x14ac:dyDescent="0.3">
      <c r="A166" s="111" t="s">
        <v>1083</v>
      </c>
      <c r="B166" s="111">
        <v>0</v>
      </c>
      <c r="C166" s="111">
        <v>0</v>
      </c>
      <c r="D166" s="111">
        <v>0</v>
      </c>
      <c r="E166" s="111">
        <v>0</v>
      </c>
      <c r="F166" s="111">
        <v>0</v>
      </c>
      <c r="G166" s="111">
        <v>0</v>
      </c>
      <c r="H166" s="111">
        <v>0</v>
      </c>
      <c r="I166" s="111">
        <v>56140</v>
      </c>
      <c r="J166" s="111">
        <v>390000</v>
      </c>
      <c r="K166" s="111">
        <v>350000</v>
      </c>
      <c r="L166" s="111">
        <v>410000</v>
      </c>
      <c r="M166" s="111">
        <v>410000</v>
      </c>
      <c r="N166" s="111">
        <v>385500</v>
      </c>
      <c r="O166" s="111">
        <v>385500</v>
      </c>
      <c r="P166" s="111">
        <v>386000</v>
      </c>
      <c r="Q166" s="111">
        <v>384998.34</v>
      </c>
      <c r="R166" s="111">
        <v>0</v>
      </c>
      <c r="S166" s="111">
        <v>0</v>
      </c>
      <c r="T166" s="111">
        <v>0</v>
      </c>
      <c r="U166" s="111">
        <v>0</v>
      </c>
      <c r="V166" s="111">
        <v>0</v>
      </c>
      <c r="W166" s="111">
        <v>0</v>
      </c>
      <c r="X166" s="111">
        <v>0</v>
      </c>
      <c r="Y166" s="111">
        <v>0</v>
      </c>
      <c r="Z166" s="111">
        <v>0</v>
      </c>
      <c r="AA166" s="111">
        <v>0</v>
      </c>
      <c r="AB166" s="111">
        <v>0</v>
      </c>
      <c r="AC166" s="111">
        <v>0</v>
      </c>
      <c r="AD166" s="111">
        <v>0</v>
      </c>
      <c r="AE166" s="111">
        <v>0</v>
      </c>
      <c r="AF166" s="111">
        <v>0</v>
      </c>
      <c r="AG166" s="111">
        <v>0</v>
      </c>
      <c r="AH166" s="111">
        <v>0</v>
      </c>
      <c r="AI166" s="111">
        <v>0</v>
      </c>
      <c r="AJ166" s="111">
        <v>0</v>
      </c>
      <c r="AK166" s="111">
        <v>0</v>
      </c>
      <c r="AL166" s="111">
        <v>0</v>
      </c>
      <c r="AM166" s="111">
        <v>0</v>
      </c>
      <c r="AN166" s="111">
        <v>0</v>
      </c>
      <c r="AO166" s="111">
        <v>0</v>
      </c>
      <c r="AP166" s="111">
        <v>0</v>
      </c>
      <c r="AQ166" s="111">
        <v>0</v>
      </c>
      <c r="AR166" s="111">
        <v>0</v>
      </c>
      <c r="AS166" s="111">
        <v>0</v>
      </c>
      <c r="AT166" s="111">
        <v>0</v>
      </c>
      <c r="AU166" s="111">
        <v>0</v>
      </c>
      <c r="AV166" s="111">
        <v>0</v>
      </c>
      <c r="AW166" s="111">
        <v>0</v>
      </c>
      <c r="AX166" s="111">
        <v>0</v>
      </c>
      <c r="AY166" s="111">
        <v>0</v>
      </c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3"/>
      <c r="BR166" s="3"/>
      <c r="BS166" s="3"/>
    </row>
    <row r="167" spans="1:71" ht="16.5" customHeight="1" x14ac:dyDescent="0.3">
      <c r="A167" s="111" t="s">
        <v>1084</v>
      </c>
      <c r="B167" s="111">
        <v>0</v>
      </c>
      <c r="C167" s="111">
        <v>0</v>
      </c>
      <c r="D167" s="111">
        <v>0</v>
      </c>
      <c r="E167" s="111">
        <v>888250</v>
      </c>
      <c r="F167" s="111">
        <v>0</v>
      </c>
      <c r="G167" s="111">
        <v>0</v>
      </c>
      <c r="H167" s="111">
        <v>0</v>
      </c>
      <c r="I167" s="111">
        <v>0</v>
      </c>
      <c r="J167" s="111">
        <v>0</v>
      </c>
      <c r="K167" s="111">
        <v>0</v>
      </c>
      <c r="L167" s="111">
        <v>0</v>
      </c>
      <c r="M167" s="111">
        <v>0</v>
      </c>
      <c r="N167" s="111">
        <v>0</v>
      </c>
      <c r="O167" s="111">
        <v>0</v>
      </c>
      <c r="P167" s="111">
        <v>0</v>
      </c>
      <c r="Q167" s="111">
        <v>0</v>
      </c>
      <c r="R167" s="111">
        <v>0</v>
      </c>
      <c r="S167" s="111">
        <v>0</v>
      </c>
      <c r="T167" s="111">
        <v>0</v>
      </c>
      <c r="U167" s="111">
        <v>0</v>
      </c>
      <c r="V167" s="111">
        <v>0</v>
      </c>
      <c r="W167" s="111">
        <v>0</v>
      </c>
      <c r="X167" s="111">
        <v>0</v>
      </c>
      <c r="Y167" s="111">
        <v>0</v>
      </c>
      <c r="Z167" s="111">
        <v>0</v>
      </c>
      <c r="AA167" s="111">
        <v>0</v>
      </c>
      <c r="AB167" s="111">
        <v>0</v>
      </c>
      <c r="AC167" s="111">
        <v>0</v>
      </c>
      <c r="AD167" s="111">
        <v>0</v>
      </c>
      <c r="AE167" s="111">
        <v>0</v>
      </c>
      <c r="AF167" s="111">
        <v>0</v>
      </c>
      <c r="AG167" s="111">
        <v>0</v>
      </c>
      <c r="AH167" s="111">
        <v>0</v>
      </c>
      <c r="AI167" s="111">
        <v>0</v>
      </c>
      <c r="AJ167" s="111">
        <v>0</v>
      </c>
      <c r="AK167" s="111">
        <v>0</v>
      </c>
      <c r="AL167" s="111">
        <v>0</v>
      </c>
      <c r="AM167" s="111">
        <v>0</v>
      </c>
      <c r="AN167" s="111">
        <v>0</v>
      </c>
      <c r="AO167" s="111">
        <v>0</v>
      </c>
      <c r="AP167" s="111">
        <v>0</v>
      </c>
      <c r="AQ167" s="111">
        <v>0</v>
      </c>
      <c r="AR167" s="111">
        <v>0</v>
      </c>
      <c r="AS167" s="111">
        <v>0</v>
      </c>
      <c r="AT167" s="111">
        <v>0</v>
      </c>
      <c r="AU167" s="111">
        <v>0</v>
      </c>
      <c r="AV167" s="111">
        <v>0</v>
      </c>
      <c r="AW167" s="111">
        <v>0</v>
      </c>
      <c r="AX167" s="111">
        <v>0</v>
      </c>
      <c r="AY167" s="111">
        <v>0</v>
      </c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3"/>
      <c r="BR167" s="3"/>
      <c r="BS167" s="3"/>
    </row>
    <row r="168" spans="1:71" ht="16.5" customHeight="1" x14ac:dyDescent="0.3">
      <c r="A168" s="111" t="s">
        <v>1085</v>
      </c>
      <c r="B168" s="111">
        <v>3015</v>
      </c>
      <c r="C168" s="111">
        <v>3032</v>
      </c>
      <c r="D168" s="111">
        <v>3504</v>
      </c>
      <c r="E168" s="111">
        <v>3902</v>
      </c>
      <c r="F168" s="111">
        <v>16631</v>
      </c>
      <c r="G168" s="111">
        <v>16215</v>
      </c>
      <c r="H168" s="111">
        <v>16292</v>
      </c>
      <c r="I168" s="111">
        <v>22869</v>
      </c>
      <c r="J168" s="111">
        <v>19793</v>
      </c>
      <c r="K168" s="111">
        <v>29713</v>
      </c>
      <c r="L168" s="111">
        <v>36865</v>
      </c>
      <c r="M168" s="111">
        <v>26161</v>
      </c>
      <c r="N168" s="111">
        <v>23232</v>
      </c>
      <c r="O168" s="111">
        <v>34529</v>
      </c>
      <c r="P168" s="111">
        <v>29880</v>
      </c>
      <c r="Q168" s="111">
        <v>28511.74</v>
      </c>
      <c r="R168" s="111">
        <v>29150</v>
      </c>
      <c r="S168" s="111">
        <v>44132</v>
      </c>
      <c r="T168" s="111">
        <v>38955</v>
      </c>
      <c r="U168" s="111">
        <v>40403.313999999998</v>
      </c>
      <c r="V168" s="111">
        <v>33388</v>
      </c>
      <c r="W168" s="111">
        <v>49238</v>
      </c>
      <c r="X168" s="111">
        <v>36166</v>
      </c>
      <c r="Y168" s="111">
        <v>44293.714999999997</v>
      </c>
      <c r="Z168" s="111">
        <v>34770</v>
      </c>
      <c r="AA168" s="111">
        <v>68453</v>
      </c>
      <c r="AB168" s="111">
        <v>42929</v>
      </c>
      <c r="AC168" s="111">
        <v>37713.171000000002</v>
      </c>
      <c r="AD168" s="111">
        <v>39663</v>
      </c>
      <c r="AE168" s="111">
        <v>57657</v>
      </c>
      <c r="AF168" s="111">
        <v>38272</v>
      </c>
      <c r="AG168" s="111">
        <v>73586.159</v>
      </c>
      <c r="AH168" s="111">
        <v>35853</v>
      </c>
      <c r="AI168" s="111">
        <v>34878</v>
      </c>
      <c r="AJ168" s="111">
        <v>38973</v>
      </c>
      <c r="AK168" s="111">
        <v>40553.434000000001</v>
      </c>
      <c r="AL168" s="111">
        <v>34440</v>
      </c>
      <c r="AM168" s="111">
        <v>47959</v>
      </c>
      <c r="AN168" s="111">
        <v>36417</v>
      </c>
      <c r="AO168" s="111">
        <v>23910.987000000001</v>
      </c>
      <c r="AP168" s="111">
        <v>47675</v>
      </c>
      <c r="AQ168" s="111">
        <v>55960</v>
      </c>
      <c r="AR168" s="111">
        <v>41242</v>
      </c>
      <c r="AS168" s="111">
        <v>32593.14</v>
      </c>
      <c r="AT168" s="111">
        <v>35013</v>
      </c>
      <c r="AU168" s="111">
        <v>46790</v>
      </c>
      <c r="AV168" s="111">
        <v>30034</v>
      </c>
      <c r="AW168" s="111">
        <v>32528.024000000001</v>
      </c>
      <c r="AX168" s="111">
        <v>39991</v>
      </c>
      <c r="AY168" s="111">
        <v>39847</v>
      </c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3"/>
      <c r="BR168" s="3"/>
      <c r="BS168" s="3"/>
    </row>
    <row r="169" spans="1:71" ht="16.5" customHeight="1" x14ac:dyDescent="0.3">
      <c r="A169" s="111" t="s">
        <v>1086</v>
      </c>
      <c r="B169" s="111">
        <v>0</v>
      </c>
      <c r="C169" s="111">
        <v>0</v>
      </c>
      <c r="D169" s="111">
        <v>0</v>
      </c>
      <c r="E169" s="111">
        <v>0</v>
      </c>
      <c r="F169" s="111">
        <v>0</v>
      </c>
      <c r="G169" s="111">
        <v>0</v>
      </c>
      <c r="H169" s="111">
        <v>0</v>
      </c>
      <c r="I169" s="111">
        <v>0</v>
      </c>
      <c r="J169" s="111">
        <v>0</v>
      </c>
      <c r="K169" s="111">
        <v>0</v>
      </c>
      <c r="L169" s="111">
        <v>0</v>
      </c>
      <c r="M169" s="111">
        <v>0</v>
      </c>
      <c r="N169" s="111">
        <v>0</v>
      </c>
      <c r="O169" s="111">
        <v>0</v>
      </c>
      <c r="P169" s="111">
        <v>0</v>
      </c>
      <c r="Q169" s="111">
        <v>0</v>
      </c>
      <c r="R169" s="111">
        <v>0</v>
      </c>
      <c r="S169" s="111">
        <v>0</v>
      </c>
      <c r="T169" s="111">
        <v>0</v>
      </c>
      <c r="U169" s="111">
        <v>0</v>
      </c>
      <c r="V169" s="111">
        <v>0</v>
      </c>
      <c r="W169" s="111">
        <v>49238</v>
      </c>
      <c r="X169" s="111">
        <v>0</v>
      </c>
      <c r="Y169" s="111">
        <v>0</v>
      </c>
      <c r="Z169" s="111">
        <v>0</v>
      </c>
      <c r="AA169" s="111">
        <v>0</v>
      </c>
      <c r="AB169" s="111">
        <v>0</v>
      </c>
      <c r="AC169" s="111">
        <v>0</v>
      </c>
      <c r="AD169" s="111">
        <v>0</v>
      </c>
      <c r="AE169" s="111">
        <v>0</v>
      </c>
      <c r="AF169" s="111">
        <v>38272</v>
      </c>
      <c r="AG169" s="111">
        <v>0</v>
      </c>
      <c r="AH169" s="111">
        <v>0</v>
      </c>
      <c r="AI169" s="111">
        <v>34878</v>
      </c>
      <c r="AJ169" s="111">
        <v>0</v>
      </c>
      <c r="AK169" s="111">
        <v>0</v>
      </c>
      <c r="AL169" s="111">
        <v>0</v>
      </c>
      <c r="AM169" s="111">
        <v>0</v>
      </c>
      <c r="AN169" s="111">
        <v>0</v>
      </c>
      <c r="AO169" s="111">
        <v>0</v>
      </c>
      <c r="AP169" s="111">
        <v>47675</v>
      </c>
      <c r="AQ169" s="111">
        <v>0</v>
      </c>
      <c r="AR169" s="111">
        <v>0</v>
      </c>
      <c r="AS169" s="111">
        <v>44367.535000000003</v>
      </c>
      <c r="AT169" s="111">
        <v>0</v>
      </c>
      <c r="AU169" s="111">
        <v>0</v>
      </c>
      <c r="AV169" s="111">
        <v>0</v>
      </c>
      <c r="AW169" s="111">
        <v>0</v>
      </c>
      <c r="AX169" s="111">
        <v>39991</v>
      </c>
      <c r="AY169" s="111">
        <v>39847</v>
      </c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3"/>
      <c r="BR169" s="3"/>
      <c r="BS169" s="3"/>
    </row>
    <row r="170" spans="1:71" ht="16.5" customHeight="1" x14ac:dyDescent="0.3">
      <c r="A170" s="111" t="s">
        <v>857</v>
      </c>
      <c r="B170" s="111">
        <v>0</v>
      </c>
      <c r="C170" s="111">
        <v>0</v>
      </c>
      <c r="D170" s="111">
        <v>0</v>
      </c>
      <c r="E170" s="111">
        <v>0</v>
      </c>
      <c r="F170" s="111">
        <v>0</v>
      </c>
      <c r="G170" s="111">
        <v>0</v>
      </c>
      <c r="H170" s="111">
        <v>0</v>
      </c>
      <c r="I170" s="111">
        <v>0</v>
      </c>
      <c r="J170" s="111">
        <v>0</v>
      </c>
      <c r="K170" s="111">
        <v>0</v>
      </c>
      <c r="L170" s="111">
        <v>0</v>
      </c>
      <c r="M170" s="111">
        <v>0</v>
      </c>
      <c r="N170" s="111">
        <v>0</v>
      </c>
      <c r="O170" s="111">
        <v>0</v>
      </c>
      <c r="P170" s="111">
        <v>0</v>
      </c>
      <c r="Q170" s="111">
        <v>0</v>
      </c>
      <c r="R170" s="111">
        <v>0</v>
      </c>
      <c r="S170" s="111">
        <v>0</v>
      </c>
      <c r="T170" s="111">
        <v>0</v>
      </c>
      <c r="U170" s="111">
        <v>0</v>
      </c>
      <c r="V170" s="111">
        <v>0</v>
      </c>
      <c r="W170" s="111">
        <v>0</v>
      </c>
      <c r="X170" s="111">
        <v>0</v>
      </c>
      <c r="Y170" s="111">
        <v>0</v>
      </c>
      <c r="Z170" s="111">
        <v>0</v>
      </c>
      <c r="AA170" s="111">
        <v>597</v>
      </c>
      <c r="AB170" s="111">
        <v>1850</v>
      </c>
      <c r="AC170" s="111">
        <v>1178</v>
      </c>
      <c r="AD170" s="111">
        <v>0</v>
      </c>
      <c r="AE170" s="111">
        <v>0</v>
      </c>
      <c r="AF170" s="111">
        <v>2978</v>
      </c>
      <c r="AG170" s="111">
        <v>7897</v>
      </c>
      <c r="AH170" s="111">
        <v>0</v>
      </c>
      <c r="AI170" s="111">
        <v>0</v>
      </c>
      <c r="AJ170" s="111">
        <v>0</v>
      </c>
      <c r="AK170" s="111">
        <v>-5974.1412499999997</v>
      </c>
      <c r="AL170" s="111">
        <v>0</v>
      </c>
      <c r="AM170" s="111">
        <v>0</v>
      </c>
      <c r="AN170" s="111">
        <v>0</v>
      </c>
      <c r="AO170" s="111">
        <v>0</v>
      </c>
      <c r="AP170" s="111">
        <v>12578</v>
      </c>
      <c r="AQ170" s="111">
        <v>0</v>
      </c>
      <c r="AR170" s="111">
        <v>0</v>
      </c>
      <c r="AS170" s="111">
        <v>30743.544999999998</v>
      </c>
      <c r="AT170" s="111">
        <v>0</v>
      </c>
      <c r="AU170" s="111">
        <v>0</v>
      </c>
      <c r="AV170" s="111">
        <v>0</v>
      </c>
      <c r="AW170" s="111">
        <v>0</v>
      </c>
      <c r="AX170" s="111">
        <v>7421</v>
      </c>
      <c r="AY170" s="111">
        <v>-80</v>
      </c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3"/>
      <c r="BR170" s="3"/>
      <c r="BS170" s="3"/>
    </row>
    <row r="171" spans="1:71" ht="16.5" customHeight="1" x14ac:dyDescent="0.3">
      <c r="A171" s="111" t="s">
        <v>858</v>
      </c>
      <c r="B171" s="111">
        <v>21121124</v>
      </c>
      <c r="C171" s="111">
        <v>21021971</v>
      </c>
      <c r="D171" s="111">
        <v>20825725</v>
      </c>
      <c r="E171" s="111">
        <v>23958858</v>
      </c>
      <c r="F171" s="111">
        <v>19467558</v>
      </c>
      <c r="G171" s="111">
        <v>18871828</v>
      </c>
      <c r="H171" s="111">
        <v>18653235</v>
      </c>
      <c r="I171" s="111">
        <v>20091159</v>
      </c>
      <c r="J171" s="111">
        <v>19455377</v>
      </c>
      <c r="K171" s="111">
        <v>19095064</v>
      </c>
      <c r="L171" s="111">
        <v>20184532</v>
      </c>
      <c r="M171" s="111">
        <v>21455002</v>
      </c>
      <c r="N171" s="111">
        <v>21710452</v>
      </c>
      <c r="O171" s="111">
        <v>21974512</v>
      </c>
      <c r="P171" s="111">
        <v>21834165</v>
      </c>
      <c r="Q171" s="111">
        <v>23420464.390000001</v>
      </c>
      <c r="R171" s="111">
        <v>23485885</v>
      </c>
      <c r="S171" s="111">
        <v>23192259</v>
      </c>
      <c r="T171" s="111">
        <v>22386114</v>
      </c>
      <c r="U171" s="111">
        <v>26911464.732999999</v>
      </c>
      <c r="V171" s="111">
        <v>25206452</v>
      </c>
      <c r="W171" s="111">
        <v>24480008</v>
      </c>
      <c r="X171" s="111">
        <v>22667618</v>
      </c>
      <c r="Y171" s="111">
        <v>24246371.899999999</v>
      </c>
      <c r="Z171" s="111">
        <v>24752393</v>
      </c>
      <c r="AA171" s="111">
        <v>25779926</v>
      </c>
      <c r="AB171" s="111">
        <v>23980599</v>
      </c>
      <c r="AC171" s="111">
        <v>27978713.401999999</v>
      </c>
      <c r="AD171" s="111">
        <v>28018837</v>
      </c>
      <c r="AE171" s="111">
        <v>25474260</v>
      </c>
      <c r="AF171" s="111">
        <v>25468613</v>
      </c>
      <c r="AG171" s="111">
        <v>25907481.256000001</v>
      </c>
      <c r="AH171" s="111">
        <v>27826512</v>
      </c>
      <c r="AI171" s="111">
        <v>23917978</v>
      </c>
      <c r="AJ171" s="111">
        <v>28000261</v>
      </c>
      <c r="AK171" s="111">
        <v>33050685.886999998</v>
      </c>
      <c r="AL171" s="111">
        <v>28415115</v>
      </c>
      <c r="AM171" s="111">
        <v>29271515</v>
      </c>
      <c r="AN171" s="111">
        <v>28674690</v>
      </c>
      <c r="AO171" s="111">
        <v>30892861.486000001</v>
      </c>
      <c r="AP171" s="111">
        <v>30243695</v>
      </c>
      <c r="AQ171" s="111">
        <v>31446395</v>
      </c>
      <c r="AR171" s="111">
        <v>32846250</v>
      </c>
      <c r="AS171" s="111">
        <v>35527214.329999998</v>
      </c>
      <c r="AT171" s="111">
        <v>33188653</v>
      </c>
      <c r="AU171" s="111">
        <v>33721229</v>
      </c>
      <c r="AV171" s="111">
        <v>33041496</v>
      </c>
      <c r="AW171" s="111">
        <v>39524570.737000003</v>
      </c>
      <c r="AX171" s="111">
        <v>33995855</v>
      </c>
      <c r="AY171" s="111">
        <v>33182726</v>
      </c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3"/>
      <c r="BR171" s="3"/>
      <c r="BS171" s="3"/>
    </row>
    <row r="172" spans="1:71" ht="16.5" customHeight="1" x14ac:dyDescent="0.3">
      <c r="A172" s="111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1"/>
      <c r="AG172" s="111"/>
      <c r="AH172" s="111"/>
      <c r="AI172" s="111"/>
      <c r="AJ172" s="111"/>
      <c r="AK172" s="111"/>
      <c r="AL172" s="111"/>
      <c r="AM172" s="111"/>
      <c r="AN172" s="111"/>
      <c r="AO172" s="111"/>
      <c r="AP172" s="111"/>
      <c r="AQ172" s="111"/>
      <c r="AR172" s="111"/>
      <c r="AS172" s="111"/>
      <c r="AT172" s="111"/>
      <c r="AU172" s="111"/>
      <c r="AV172" s="111"/>
      <c r="AW172" s="111"/>
      <c r="AX172" s="111"/>
      <c r="AY172" s="111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3"/>
      <c r="BR172" s="3"/>
      <c r="BS172" s="3"/>
    </row>
    <row r="173" spans="1:71" ht="16.5" customHeight="1" x14ac:dyDescent="0.3">
      <c r="A173" s="111" t="s">
        <v>859</v>
      </c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/>
      <c r="AD173" s="111"/>
      <c r="AE173" s="111"/>
      <c r="AF173" s="111"/>
      <c r="AG173" s="111"/>
      <c r="AH173" s="111"/>
      <c r="AI173" s="111"/>
      <c r="AJ173" s="111"/>
      <c r="AK173" s="111"/>
      <c r="AL173" s="111"/>
      <c r="AM173" s="111"/>
      <c r="AN173" s="111"/>
      <c r="AO173" s="111"/>
      <c r="AP173" s="111"/>
      <c r="AQ173" s="111"/>
      <c r="AR173" s="111"/>
      <c r="AS173" s="111"/>
      <c r="AT173" s="111"/>
      <c r="AU173" s="111"/>
      <c r="AV173" s="111"/>
      <c r="AW173" s="111"/>
      <c r="AX173" s="111"/>
      <c r="AY173" s="111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3"/>
      <c r="BR173" s="3"/>
      <c r="BS173" s="3"/>
    </row>
    <row r="174" spans="1:71" ht="16.5" customHeight="1" x14ac:dyDescent="0.3">
      <c r="A174" s="111" t="s">
        <v>860</v>
      </c>
      <c r="B174" s="111">
        <v>7718569</v>
      </c>
      <c r="C174" s="111">
        <v>9309117</v>
      </c>
      <c r="D174" s="111">
        <v>6885638</v>
      </c>
      <c r="E174" s="111">
        <v>2557668</v>
      </c>
      <c r="F174" s="111">
        <v>7037109</v>
      </c>
      <c r="G174" s="111">
        <v>6504402</v>
      </c>
      <c r="H174" s="111">
        <v>6464015</v>
      </c>
      <c r="I174" s="111">
        <v>6123406</v>
      </c>
      <c r="J174" s="111">
        <v>7686037</v>
      </c>
      <c r="K174" s="111">
        <v>7567919</v>
      </c>
      <c r="L174" s="111">
        <v>7607965</v>
      </c>
      <c r="M174" s="111">
        <v>8906870</v>
      </c>
      <c r="N174" s="111">
        <v>9608624</v>
      </c>
      <c r="O174" s="111">
        <v>9350339</v>
      </c>
      <c r="P174" s="111">
        <v>9490626</v>
      </c>
      <c r="Q174" s="111">
        <v>9925331.2400000002</v>
      </c>
      <c r="R174" s="111">
        <v>11949337</v>
      </c>
      <c r="S174" s="111">
        <v>11637455</v>
      </c>
      <c r="T174" s="111">
        <v>11703142</v>
      </c>
      <c r="U174" s="111">
        <v>11416446.067</v>
      </c>
      <c r="V174" s="111">
        <v>12723515</v>
      </c>
      <c r="W174" s="111">
        <v>11783368</v>
      </c>
      <c r="X174" s="111">
        <v>10997973</v>
      </c>
      <c r="Y174" s="111">
        <v>11735060.321</v>
      </c>
      <c r="Z174" s="111">
        <v>12145217</v>
      </c>
      <c r="AA174" s="111">
        <v>11065797</v>
      </c>
      <c r="AB174" s="111">
        <v>11730282</v>
      </c>
      <c r="AC174" s="111">
        <v>12668463.904999999</v>
      </c>
      <c r="AD174" s="111">
        <v>12725252</v>
      </c>
      <c r="AE174" s="111">
        <v>12822036</v>
      </c>
      <c r="AF174" s="111">
        <v>11572390</v>
      </c>
      <c r="AG174" s="111">
        <v>13993903.351</v>
      </c>
      <c r="AH174" s="111">
        <v>9578175</v>
      </c>
      <c r="AI174" s="111">
        <v>12894813</v>
      </c>
      <c r="AJ174" s="111">
        <v>9228529</v>
      </c>
      <c r="AK174" s="111">
        <v>8399565.8149999995</v>
      </c>
      <c r="AL174" s="111">
        <v>10653176</v>
      </c>
      <c r="AM174" s="111">
        <v>9981622</v>
      </c>
      <c r="AN174" s="111">
        <v>10028258</v>
      </c>
      <c r="AO174" s="111">
        <v>10559928.208000001</v>
      </c>
      <c r="AP174" s="111">
        <v>10997956</v>
      </c>
      <c r="AQ174" s="111">
        <v>10913344</v>
      </c>
      <c r="AR174" s="111">
        <v>9423740</v>
      </c>
      <c r="AS174" s="111">
        <v>9449289.2699999996</v>
      </c>
      <c r="AT174" s="111">
        <v>10311085</v>
      </c>
      <c r="AU174" s="111">
        <v>10497977</v>
      </c>
      <c r="AV174" s="111">
        <v>11829214</v>
      </c>
      <c r="AW174" s="111">
        <v>9540092.4039999992</v>
      </c>
      <c r="AX174" s="111">
        <v>9564182</v>
      </c>
      <c r="AY174" s="111">
        <v>9957060</v>
      </c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3"/>
      <c r="BR174" s="3"/>
      <c r="BS174" s="3"/>
    </row>
    <row r="175" spans="1:71" ht="16.5" customHeight="1" x14ac:dyDescent="0.3">
      <c r="A175" s="111" t="s">
        <v>861</v>
      </c>
      <c r="B175" s="111">
        <v>374219</v>
      </c>
      <c r="C175" s="111">
        <v>394428</v>
      </c>
      <c r="D175" s="111">
        <v>417065</v>
      </c>
      <c r="E175" s="111">
        <v>439542</v>
      </c>
      <c r="F175" s="111">
        <v>507625</v>
      </c>
      <c r="G175" s="111">
        <v>496814</v>
      </c>
      <c r="H175" s="111">
        <v>472614</v>
      </c>
      <c r="I175" s="111">
        <v>444183</v>
      </c>
      <c r="J175" s="111">
        <v>432096</v>
      </c>
      <c r="K175" s="111">
        <v>435327</v>
      </c>
      <c r="L175" s="111">
        <v>430449</v>
      </c>
      <c r="M175" s="111">
        <v>436984</v>
      </c>
      <c r="N175" s="111">
        <v>431225</v>
      </c>
      <c r="O175" s="111">
        <v>443837</v>
      </c>
      <c r="P175" s="111">
        <v>439150</v>
      </c>
      <c r="Q175" s="111">
        <v>351413.98</v>
      </c>
      <c r="R175" s="111">
        <v>287466</v>
      </c>
      <c r="S175" s="111">
        <v>292371</v>
      </c>
      <c r="T175" s="111">
        <v>255132</v>
      </c>
      <c r="U175" s="111">
        <v>257824.79500000001</v>
      </c>
      <c r="V175" s="111">
        <v>274813</v>
      </c>
      <c r="W175" s="111">
        <v>258424</v>
      </c>
      <c r="X175" s="111">
        <v>240740</v>
      </c>
      <c r="Y175" s="111">
        <v>228302.15900000001</v>
      </c>
      <c r="Z175" s="111">
        <v>228997</v>
      </c>
      <c r="AA175" s="111">
        <v>369435</v>
      </c>
      <c r="AB175" s="111">
        <v>470613</v>
      </c>
      <c r="AC175" s="111">
        <v>457824.91499999998</v>
      </c>
      <c r="AD175" s="111">
        <v>428818</v>
      </c>
      <c r="AE175" s="111">
        <v>469890</v>
      </c>
      <c r="AF175" s="111">
        <v>463437</v>
      </c>
      <c r="AG175" s="111">
        <v>597417.79799999995</v>
      </c>
      <c r="AH175" s="111">
        <v>751461</v>
      </c>
      <c r="AI175" s="111">
        <v>842270</v>
      </c>
      <c r="AJ175" s="111">
        <v>1310933</v>
      </c>
      <c r="AK175" s="111">
        <v>1331474.986</v>
      </c>
      <c r="AL175" s="111">
        <v>1292810</v>
      </c>
      <c r="AM175" s="111">
        <v>1324168</v>
      </c>
      <c r="AN175" s="111">
        <v>1338960</v>
      </c>
      <c r="AO175" s="111">
        <v>1345694.4850000001</v>
      </c>
      <c r="AP175" s="111">
        <v>1292249</v>
      </c>
      <c r="AQ175" s="111">
        <v>1289948</v>
      </c>
      <c r="AR175" s="111">
        <v>1277215</v>
      </c>
      <c r="AS175" s="111">
        <v>1288273.3999999999</v>
      </c>
      <c r="AT175" s="111">
        <v>1216794</v>
      </c>
      <c r="AU175" s="111">
        <v>1193777</v>
      </c>
      <c r="AV175" s="111">
        <v>1194741</v>
      </c>
      <c r="AW175" s="111">
        <v>1171295.5330000001</v>
      </c>
      <c r="AX175" s="111">
        <v>1472339</v>
      </c>
      <c r="AY175" s="111">
        <v>1545804</v>
      </c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3"/>
      <c r="BR175" s="3"/>
      <c r="BS175" s="3"/>
    </row>
    <row r="176" spans="1:71" ht="16.5" customHeight="1" x14ac:dyDescent="0.3">
      <c r="A176" s="111" t="s">
        <v>862</v>
      </c>
      <c r="B176" s="111">
        <v>2199124</v>
      </c>
      <c r="C176" s="111">
        <v>2556890</v>
      </c>
      <c r="D176" s="111">
        <v>1942354</v>
      </c>
      <c r="E176" s="111">
        <v>1682875</v>
      </c>
      <c r="F176" s="111">
        <v>1961267</v>
      </c>
      <c r="G176" s="111">
        <v>1811564</v>
      </c>
      <c r="H176" s="111">
        <v>1797974</v>
      </c>
      <c r="I176" s="111">
        <v>1847798</v>
      </c>
      <c r="J176" s="111">
        <v>2252212</v>
      </c>
      <c r="K176" s="111">
        <v>2220210</v>
      </c>
      <c r="L176" s="111">
        <v>2256235</v>
      </c>
      <c r="M176" s="111">
        <v>2638251</v>
      </c>
      <c r="N176" s="111">
        <v>2891703</v>
      </c>
      <c r="O176" s="111">
        <v>2755336</v>
      </c>
      <c r="P176" s="111">
        <v>2840440</v>
      </c>
      <c r="Q176" s="111">
        <v>5877391.2999999998</v>
      </c>
      <c r="R176" s="111">
        <v>2700961</v>
      </c>
      <c r="S176" s="111">
        <v>2603917</v>
      </c>
      <c r="T176" s="111">
        <v>2637971</v>
      </c>
      <c r="U176" s="111">
        <v>2771657.8930000002</v>
      </c>
      <c r="V176" s="111">
        <v>2523185</v>
      </c>
      <c r="W176" s="111">
        <v>2339402</v>
      </c>
      <c r="X176" s="111">
        <v>2437907</v>
      </c>
      <c r="Y176" s="111">
        <v>2707141.247</v>
      </c>
      <c r="Z176" s="111">
        <v>2442659</v>
      </c>
      <c r="AA176" s="111">
        <v>2226401</v>
      </c>
      <c r="AB176" s="111">
        <v>2310979</v>
      </c>
      <c r="AC176" s="111">
        <v>3099677.6690000002</v>
      </c>
      <c r="AD176" s="111">
        <v>2399753</v>
      </c>
      <c r="AE176" s="111">
        <v>2506587</v>
      </c>
      <c r="AF176" s="111">
        <v>2494844</v>
      </c>
      <c r="AG176" s="111">
        <v>2597982.6510000001</v>
      </c>
      <c r="AH176" s="111">
        <v>754182</v>
      </c>
      <c r="AI176" s="111">
        <v>2456360</v>
      </c>
      <c r="AJ176" s="111">
        <v>1370781</v>
      </c>
      <c r="AK176" s="111">
        <v>593976.50800000003</v>
      </c>
      <c r="AL176" s="111">
        <v>1667990</v>
      </c>
      <c r="AM176" s="111">
        <v>1442513</v>
      </c>
      <c r="AN176" s="111">
        <v>1220701</v>
      </c>
      <c r="AO176" s="111">
        <v>1512224.3370000001</v>
      </c>
      <c r="AP176" s="111">
        <v>1657576</v>
      </c>
      <c r="AQ176" s="111">
        <v>1599372</v>
      </c>
      <c r="AR176" s="111">
        <v>1345148</v>
      </c>
      <c r="AS176" s="111">
        <v>1320442.9099999999</v>
      </c>
      <c r="AT176" s="111">
        <v>1523270</v>
      </c>
      <c r="AU176" s="111">
        <v>1549749</v>
      </c>
      <c r="AV176" s="111">
        <v>1833192</v>
      </c>
      <c r="AW176" s="111">
        <v>1303030.358</v>
      </c>
      <c r="AX176" s="111">
        <v>1334881</v>
      </c>
      <c r="AY176" s="111">
        <v>1410710</v>
      </c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3"/>
      <c r="BR176" s="3"/>
      <c r="BS176" s="3"/>
    </row>
    <row r="177" spans="1:71" ht="16.5" customHeight="1" x14ac:dyDescent="0.3">
      <c r="A177" s="111" t="s">
        <v>863</v>
      </c>
      <c r="B177" s="111">
        <v>5145226</v>
      </c>
      <c r="C177" s="111">
        <v>6357799</v>
      </c>
      <c r="D177" s="111">
        <v>4526219</v>
      </c>
      <c r="E177" s="111">
        <v>435251</v>
      </c>
      <c r="F177" s="111">
        <v>4568217</v>
      </c>
      <c r="G177" s="111">
        <v>4196024</v>
      </c>
      <c r="H177" s="111">
        <v>4193427</v>
      </c>
      <c r="I177" s="111">
        <v>3831424</v>
      </c>
      <c r="J177" s="111">
        <v>5001729</v>
      </c>
      <c r="K177" s="111">
        <v>4912382</v>
      </c>
      <c r="L177" s="111">
        <v>4921281</v>
      </c>
      <c r="M177" s="111">
        <v>5831636</v>
      </c>
      <c r="N177" s="111">
        <v>6285696</v>
      </c>
      <c r="O177" s="111">
        <v>6151166</v>
      </c>
      <c r="P177" s="111">
        <v>6211036</v>
      </c>
      <c r="Q177" s="111">
        <v>3696525.96</v>
      </c>
      <c r="R177" s="111">
        <v>8960910</v>
      </c>
      <c r="S177" s="111">
        <v>8741167</v>
      </c>
      <c r="T177" s="111">
        <v>8810039</v>
      </c>
      <c r="U177" s="111">
        <v>8386963.3789999997</v>
      </c>
      <c r="V177" s="111">
        <v>9925517</v>
      </c>
      <c r="W177" s="111">
        <v>9185542</v>
      </c>
      <c r="X177" s="111">
        <v>8319326</v>
      </c>
      <c r="Y177" s="111">
        <v>8799616.9149999991</v>
      </c>
      <c r="Z177" s="111">
        <v>9473561</v>
      </c>
      <c r="AA177" s="111">
        <v>8469961</v>
      </c>
      <c r="AB177" s="111">
        <v>8948690</v>
      </c>
      <c r="AC177" s="111">
        <v>9110961.3210000005</v>
      </c>
      <c r="AD177" s="111">
        <v>9896681</v>
      </c>
      <c r="AE177" s="111">
        <v>9845559</v>
      </c>
      <c r="AF177" s="111">
        <v>8614109</v>
      </c>
      <c r="AG177" s="111">
        <v>10798502.902000001</v>
      </c>
      <c r="AH177" s="111">
        <v>8072532</v>
      </c>
      <c r="AI177" s="111">
        <v>9596183</v>
      </c>
      <c r="AJ177" s="111">
        <v>6546815</v>
      </c>
      <c r="AK177" s="111">
        <v>6474114.3210000005</v>
      </c>
      <c r="AL177" s="111">
        <v>7692376</v>
      </c>
      <c r="AM177" s="111">
        <v>7214941</v>
      </c>
      <c r="AN177" s="111">
        <v>7468597</v>
      </c>
      <c r="AO177" s="111">
        <v>7702009.3859999999</v>
      </c>
      <c r="AP177" s="111">
        <v>8048131</v>
      </c>
      <c r="AQ177" s="111">
        <v>8024024</v>
      </c>
      <c r="AR177" s="111">
        <v>6801377</v>
      </c>
      <c r="AS177" s="111">
        <v>6840572.96</v>
      </c>
      <c r="AT177" s="111">
        <v>7571021</v>
      </c>
      <c r="AU177" s="111">
        <v>7754451</v>
      </c>
      <c r="AV177" s="111">
        <v>8801281</v>
      </c>
      <c r="AW177" s="111">
        <v>7065766.5130000003</v>
      </c>
      <c r="AX177" s="111">
        <v>6756962</v>
      </c>
      <c r="AY177" s="111">
        <v>7000546</v>
      </c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3"/>
      <c r="BR177" s="3"/>
      <c r="BS177" s="3"/>
    </row>
    <row r="178" spans="1:71" ht="16.5" customHeight="1" x14ac:dyDescent="0.3">
      <c r="A178" s="111" t="s">
        <v>864</v>
      </c>
      <c r="B178" s="111">
        <v>5123729</v>
      </c>
      <c r="C178" s="111">
        <v>6332595</v>
      </c>
      <c r="D178" s="111">
        <v>4532530</v>
      </c>
      <c r="E178" s="111">
        <v>420182</v>
      </c>
      <c r="F178" s="111">
        <v>4567274</v>
      </c>
      <c r="G178" s="111">
        <v>4197441</v>
      </c>
      <c r="H178" s="111">
        <v>4184381</v>
      </c>
      <c r="I178" s="111">
        <v>4106270</v>
      </c>
      <c r="J178" s="111">
        <v>4972195</v>
      </c>
      <c r="K178" s="111">
        <v>4878552</v>
      </c>
      <c r="L178" s="111">
        <v>4892029</v>
      </c>
      <c r="M178" s="111">
        <v>5804669</v>
      </c>
      <c r="N178" s="111">
        <v>6268907</v>
      </c>
      <c r="O178" s="111">
        <v>6116277</v>
      </c>
      <c r="P178" s="111">
        <v>6171528</v>
      </c>
      <c r="Q178" s="111">
        <v>3660998.64</v>
      </c>
      <c r="R178" s="111">
        <v>8925931</v>
      </c>
      <c r="S178" s="111">
        <v>8713081</v>
      </c>
      <c r="T178" s="111">
        <v>8786611</v>
      </c>
      <c r="U178" s="111">
        <v>8457603.9600000009</v>
      </c>
      <c r="V178" s="111">
        <v>9922609</v>
      </c>
      <c r="W178" s="111">
        <v>9194589</v>
      </c>
      <c r="X178" s="111">
        <v>8340981</v>
      </c>
      <c r="Y178" s="111">
        <v>8815948.6239999998</v>
      </c>
      <c r="Z178" s="111">
        <v>9480549</v>
      </c>
      <c r="AA178" s="111">
        <v>8475304</v>
      </c>
      <c r="AB178" s="111">
        <v>8955432</v>
      </c>
      <c r="AC178" s="111">
        <v>9121880.5559999999</v>
      </c>
      <c r="AD178" s="111">
        <v>9896863</v>
      </c>
      <c r="AE178" s="111">
        <v>9848673</v>
      </c>
      <c r="AF178" s="111">
        <v>8615533</v>
      </c>
      <c r="AG178" s="111">
        <v>10791341.435000001</v>
      </c>
      <c r="AH178" s="111">
        <v>8072745</v>
      </c>
      <c r="AI178" s="111">
        <v>9596304</v>
      </c>
      <c r="AJ178" s="111">
        <v>6529416</v>
      </c>
      <c r="AK178" s="111">
        <v>6468073.4249999998</v>
      </c>
      <c r="AL178" s="111">
        <v>7692550</v>
      </c>
      <c r="AM178" s="111">
        <v>7215165</v>
      </c>
      <c r="AN178" s="111">
        <v>7468969</v>
      </c>
      <c r="AO178" s="111">
        <v>7700628.1009999998</v>
      </c>
      <c r="AP178" s="111">
        <v>8037299</v>
      </c>
      <c r="AQ178" s="111">
        <v>8005119</v>
      </c>
      <c r="AR178" s="111">
        <v>6800461</v>
      </c>
      <c r="AS178" s="111">
        <v>6839299.1399999997</v>
      </c>
      <c r="AT178" s="111">
        <v>7570026</v>
      </c>
      <c r="AU178" s="111">
        <v>7754154</v>
      </c>
      <c r="AV178" s="111">
        <v>8800454</v>
      </c>
      <c r="AW178" s="111">
        <v>7064937.6869999999</v>
      </c>
      <c r="AX178" s="111">
        <v>6756194</v>
      </c>
      <c r="AY178" s="111">
        <v>7001114</v>
      </c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3"/>
      <c r="BR178" s="3"/>
      <c r="BS178" s="3"/>
    </row>
    <row r="179" spans="1:71" ht="16.5" customHeight="1" x14ac:dyDescent="0.3">
      <c r="A179" s="111" t="s">
        <v>865</v>
      </c>
      <c r="B179" s="111">
        <v>21497</v>
      </c>
      <c r="C179" s="111">
        <v>25204</v>
      </c>
      <c r="D179" s="111">
        <v>-6311</v>
      </c>
      <c r="E179" s="111">
        <v>15069</v>
      </c>
      <c r="F179" s="111">
        <v>943</v>
      </c>
      <c r="G179" s="111">
        <v>-1417</v>
      </c>
      <c r="H179" s="111">
        <v>9046</v>
      </c>
      <c r="I179" s="111">
        <v>-274845</v>
      </c>
      <c r="J179" s="111">
        <v>29534</v>
      </c>
      <c r="K179" s="111">
        <v>33830</v>
      </c>
      <c r="L179" s="111">
        <v>29252</v>
      </c>
      <c r="M179" s="111">
        <v>26967</v>
      </c>
      <c r="N179" s="111">
        <v>16789</v>
      </c>
      <c r="O179" s="111">
        <v>34889</v>
      </c>
      <c r="P179" s="111">
        <v>39508</v>
      </c>
      <c r="Q179" s="111">
        <v>35527.33</v>
      </c>
      <c r="R179" s="111">
        <v>34979</v>
      </c>
      <c r="S179" s="111">
        <v>28086</v>
      </c>
      <c r="T179" s="111">
        <v>23428</v>
      </c>
      <c r="U179" s="111">
        <v>-70640.581000000006</v>
      </c>
      <c r="V179" s="111">
        <v>2908</v>
      </c>
      <c r="W179" s="111">
        <v>-9047</v>
      </c>
      <c r="X179" s="111">
        <v>-21655</v>
      </c>
      <c r="Y179" s="111">
        <v>-16331.709000000001</v>
      </c>
      <c r="Z179" s="111">
        <v>-6988</v>
      </c>
      <c r="AA179" s="111">
        <v>-5343</v>
      </c>
      <c r="AB179" s="111">
        <v>-6742</v>
      </c>
      <c r="AC179" s="111">
        <v>-10919.235000000001</v>
      </c>
      <c r="AD179" s="111">
        <v>-182</v>
      </c>
      <c r="AE179" s="111">
        <v>-3114</v>
      </c>
      <c r="AF179" s="111">
        <v>-1424</v>
      </c>
      <c r="AG179" s="111">
        <v>7161.4669999999996</v>
      </c>
      <c r="AH179" s="111">
        <v>-213</v>
      </c>
      <c r="AI179" s="111">
        <v>-121</v>
      </c>
      <c r="AJ179" s="111">
        <v>17399</v>
      </c>
      <c r="AK179" s="111">
        <v>6040.8959999999997</v>
      </c>
      <c r="AL179" s="111">
        <v>-174</v>
      </c>
      <c r="AM179" s="111">
        <v>-224</v>
      </c>
      <c r="AN179" s="111">
        <v>-372</v>
      </c>
      <c r="AO179" s="111">
        <v>1381.2850000000001</v>
      </c>
      <c r="AP179" s="111">
        <v>10832</v>
      </c>
      <c r="AQ179" s="111">
        <v>18905</v>
      </c>
      <c r="AR179" s="111">
        <v>916</v>
      </c>
      <c r="AS179" s="111">
        <v>1273.83</v>
      </c>
      <c r="AT179" s="111">
        <v>995</v>
      </c>
      <c r="AU179" s="111">
        <v>297</v>
      </c>
      <c r="AV179" s="111">
        <v>827</v>
      </c>
      <c r="AW179" s="111">
        <v>828.82600000000002</v>
      </c>
      <c r="AX179" s="111">
        <v>768</v>
      </c>
      <c r="AY179" s="111">
        <v>-568</v>
      </c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3"/>
      <c r="BR179" s="3"/>
      <c r="BS179" s="3"/>
    </row>
    <row r="180" spans="1:71" ht="16.5" customHeight="1" x14ac:dyDescent="0.3">
      <c r="A180" s="111" t="s">
        <v>866</v>
      </c>
      <c r="B180" s="111">
        <v>1.73</v>
      </c>
      <c r="C180" s="111">
        <v>2.14</v>
      </c>
      <c r="D180" s="111">
        <v>1.53</v>
      </c>
      <c r="E180" s="111">
        <v>0.14000000000000001</v>
      </c>
      <c r="F180" s="111">
        <v>1.54</v>
      </c>
      <c r="G180" s="111">
        <v>1.42</v>
      </c>
      <c r="H180" s="111">
        <v>1.41</v>
      </c>
      <c r="I180" s="111">
        <v>1.39</v>
      </c>
      <c r="J180" s="111">
        <v>1.68</v>
      </c>
      <c r="K180" s="111">
        <v>1.64</v>
      </c>
      <c r="L180" s="111">
        <v>1.65</v>
      </c>
      <c r="M180" s="111">
        <v>1.96</v>
      </c>
      <c r="N180" s="111">
        <v>2.11</v>
      </c>
      <c r="O180" s="111">
        <v>2.06</v>
      </c>
      <c r="P180" s="111">
        <v>2.08</v>
      </c>
      <c r="Q180" s="111">
        <v>1.24</v>
      </c>
      <c r="R180" s="111">
        <v>3</v>
      </c>
      <c r="S180" s="111">
        <v>2.93</v>
      </c>
      <c r="T180" s="111">
        <v>2.96</v>
      </c>
      <c r="U180" s="111">
        <v>2.84</v>
      </c>
      <c r="V180" s="111">
        <v>3.34</v>
      </c>
      <c r="W180" s="111">
        <v>3.0895600000000001</v>
      </c>
      <c r="X180" s="111">
        <v>2.81</v>
      </c>
      <c r="Y180" s="111">
        <v>2.96</v>
      </c>
      <c r="Z180" s="111">
        <v>3.19</v>
      </c>
      <c r="AA180" s="111">
        <v>2.85</v>
      </c>
      <c r="AB180" s="111">
        <v>3.01</v>
      </c>
      <c r="AC180" s="111">
        <v>3.07</v>
      </c>
      <c r="AD180" s="111">
        <v>3.33</v>
      </c>
      <c r="AE180" s="111">
        <v>3.31</v>
      </c>
      <c r="AF180" s="111">
        <v>2.8978299999999999</v>
      </c>
      <c r="AG180" s="111">
        <v>3.63076</v>
      </c>
      <c r="AH180" s="111">
        <v>2.72</v>
      </c>
      <c r="AI180" s="111">
        <v>3.2277200000000001</v>
      </c>
      <c r="AJ180" s="111">
        <v>2.2000000000000002</v>
      </c>
      <c r="AK180" s="111">
        <v>2.17</v>
      </c>
      <c r="AL180" s="111">
        <v>2.59</v>
      </c>
      <c r="AM180" s="111">
        <v>2.4300000000000002</v>
      </c>
      <c r="AN180" s="111">
        <v>2.5099999999999998</v>
      </c>
      <c r="AO180" s="111">
        <v>2.59</v>
      </c>
      <c r="AP180" s="111">
        <v>2.7033399999999999</v>
      </c>
      <c r="AQ180" s="111">
        <v>2.69</v>
      </c>
      <c r="AR180" s="111">
        <v>2.29</v>
      </c>
      <c r="AS180" s="111">
        <v>2.3035899999999998</v>
      </c>
      <c r="AT180" s="111">
        <v>2.5499999999999998</v>
      </c>
      <c r="AU180" s="111">
        <v>2.61</v>
      </c>
      <c r="AV180" s="111">
        <v>2.96</v>
      </c>
      <c r="AW180" s="111">
        <v>2.38</v>
      </c>
      <c r="AX180" s="111">
        <v>2.27264</v>
      </c>
      <c r="AY180" s="111">
        <v>2.35</v>
      </c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3"/>
      <c r="BR180" s="3"/>
      <c r="BS180" s="3"/>
    </row>
    <row r="181" spans="1:71" ht="16.5" customHeight="1" x14ac:dyDescent="0.3">
      <c r="A181" s="111" t="s">
        <v>867</v>
      </c>
      <c r="B181" s="111">
        <v>1.73</v>
      </c>
      <c r="C181" s="111">
        <v>2.14</v>
      </c>
      <c r="D181" s="111">
        <v>1.53</v>
      </c>
      <c r="E181" s="111">
        <v>0.14000000000000001</v>
      </c>
      <c r="F181" s="111">
        <v>1.54</v>
      </c>
      <c r="G181" s="111">
        <v>1.42</v>
      </c>
      <c r="H181" s="111">
        <v>1.41</v>
      </c>
      <c r="I181" s="111">
        <v>1.39</v>
      </c>
      <c r="J181" s="111">
        <v>1.68</v>
      </c>
      <c r="K181" s="111">
        <v>1.64</v>
      </c>
      <c r="L181" s="111">
        <v>1.65</v>
      </c>
      <c r="M181" s="111">
        <v>1.96</v>
      </c>
      <c r="N181" s="111">
        <v>2.11</v>
      </c>
      <c r="O181" s="111">
        <v>2.06</v>
      </c>
      <c r="P181" s="111">
        <v>2.08</v>
      </c>
      <c r="Q181" s="111">
        <v>1.24</v>
      </c>
      <c r="R181" s="111">
        <v>3</v>
      </c>
      <c r="S181" s="111">
        <v>2.93</v>
      </c>
      <c r="T181" s="111">
        <v>2.96</v>
      </c>
      <c r="U181" s="111">
        <v>2.84</v>
      </c>
      <c r="V181" s="111">
        <v>3.34</v>
      </c>
      <c r="W181" s="111">
        <v>3.0895600000000001</v>
      </c>
      <c r="X181" s="111">
        <v>2.81</v>
      </c>
      <c r="Y181" s="111">
        <v>2.96</v>
      </c>
      <c r="Z181" s="111">
        <v>3.19</v>
      </c>
      <c r="AA181" s="111">
        <v>2.85</v>
      </c>
      <c r="AB181" s="111">
        <v>3.01</v>
      </c>
      <c r="AC181" s="111">
        <v>3.07</v>
      </c>
      <c r="AD181" s="111">
        <v>3.33</v>
      </c>
      <c r="AE181" s="111">
        <v>3.31</v>
      </c>
      <c r="AF181" s="111">
        <v>2.8992399999999998</v>
      </c>
      <c r="AG181" s="111">
        <v>3.63076</v>
      </c>
      <c r="AH181" s="111">
        <v>2.72</v>
      </c>
      <c r="AI181" s="111">
        <v>3.2277200000000001</v>
      </c>
      <c r="AJ181" s="111">
        <v>2.2000000000000002</v>
      </c>
      <c r="AK181" s="111">
        <v>2.17</v>
      </c>
      <c r="AL181" s="111">
        <v>2.59</v>
      </c>
      <c r="AM181" s="111">
        <v>2.4300000000000002</v>
      </c>
      <c r="AN181" s="111">
        <v>2.5099999999999998</v>
      </c>
      <c r="AO181" s="111">
        <v>2.59</v>
      </c>
      <c r="AP181" s="111">
        <v>2.7033399999999999</v>
      </c>
      <c r="AQ181" s="111">
        <v>2.69</v>
      </c>
      <c r="AR181" s="111">
        <v>2.29</v>
      </c>
      <c r="AS181" s="111">
        <v>2.3035899999999998</v>
      </c>
      <c r="AT181" s="111">
        <v>2.5499999999999998</v>
      </c>
      <c r="AU181" s="111">
        <v>2.61</v>
      </c>
      <c r="AV181" s="111">
        <v>2.96</v>
      </c>
      <c r="AW181" s="111">
        <v>2.38</v>
      </c>
      <c r="AX181" s="111">
        <v>2.27264</v>
      </c>
      <c r="AY181" s="111">
        <v>2.35</v>
      </c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3"/>
      <c r="BR181" s="3"/>
      <c r="BS181" s="3"/>
    </row>
    <row r="182" spans="1:71" ht="16.5" customHeight="1" x14ac:dyDescent="0.3">
      <c r="A182" s="111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  <c r="AB182" s="111"/>
      <c r="AC182" s="111"/>
      <c r="AD182" s="111"/>
      <c r="AE182" s="111"/>
      <c r="AF182" s="111"/>
      <c r="AG182" s="111"/>
      <c r="AH182" s="111"/>
      <c r="AI182" s="111"/>
      <c r="AJ182" s="111"/>
      <c r="AK182" s="111"/>
      <c r="AL182" s="111"/>
      <c r="AM182" s="111"/>
      <c r="AN182" s="111"/>
      <c r="AO182" s="111"/>
      <c r="AP182" s="111"/>
      <c r="AQ182" s="111"/>
      <c r="AR182" s="111"/>
      <c r="AS182" s="111"/>
      <c r="AT182" s="111"/>
      <c r="AU182" s="111"/>
      <c r="AV182" s="111"/>
      <c r="AW182" s="111"/>
      <c r="AX182" s="111"/>
      <c r="AY182" s="111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3"/>
      <c r="BR182" s="3"/>
      <c r="BS182" s="3"/>
    </row>
    <row r="183" spans="1:71" ht="16.5" customHeight="1" x14ac:dyDescent="0.3">
      <c r="A183" s="111" t="s">
        <v>868</v>
      </c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11"/>
      <c r="AE183" s="111"/>
      <c r="AF183" s="111"/>
      <c r="AG183" s="111"/>
      <c r="AH183" s="111"/>
      <c r="AI183" s="111"/>
      <c r="AJ183" s="111"/>
      <c r="AK183" s="111"/>
      <c r="AL183" s="111"/>
      <c r="AM183" s="111"/>
      <c r="AN183" s="111"/>
      <c r="AO183" s="111"/>
      <c r="AP183" s="111"/>
      <c r="AQ183" s="111"/>
      <c r="AR183" s="111"/>
      <c r="AS183" s="111"/>
      <c r="AT183" s="111"/>
      <c r="AU183" s="111"/>
      <c r="AV183" s="111"/>
      <c r="AW183" s="111"/>
      <c r="AX183" s="111"/>
      <c r="AY183" s="111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3"/>
      <c r="BR183" s="3"/>
      <c r="BS183" s="3"/>
    </row>
    <row r="184" spans="1:71" ht="16.5" customHeight="1" x14ac:dyDescent="0.3">
      <c r="A184" s="111" t="s">
        <v>863</v>
      </c>
      <c r="B184" s="111">
        <v>0</v>
      </c>
      <c r="C184" s="111">
        <v>0</v>
      </c>
      <c r="D184" s="111">
        <v>0</v>
      </c>
      <c r="E184" s="111">
        <v>0</v>
      </c>
      <c r="F184" s="111">
        <v>0</v>
      </c>
      <c r="G184" s="111">
        <v>0</v>
      </c>
      <c r="H184" s="111">
        <v>0</v>
      </c>
      <c r="I184" s="111">
        <v>0</v>
      </c>
      <c r="J184" s="111">
        <v>0</v>
      </c>
      <c r="K184" s="111">
        <v>0</v>
      </c>
      <c r="L184" s="111">
        <v>0</v>
      </c>
      <c r="M184" s="111">
        <v>0</v>
      </c>
      <c r="N184" s="111">
        <v>6285696</v>
      </c>
      <c r="O184" s="111">
        <v>6151166</v>
      </c>
      <c r="P184" s="111">
        <v>6211036</v>
      </c>
      <c r="Q184" s="111">
        <v>3696525.96</v>
      </c>
      <c r="R184" s="111">
        <v>8960910</v>
      </c>
      <c r="S184" s="111">
        <v>8741167</v>
      </c>
      <c r="T184" s="111">
        <v>8810039</v>
      </c>
      <c r="U184" s="111">
        <v>8386963.3789999997</v>
      </c>
      <c r="V184" s="111">
        <v>9925517</v>
      </c>
      <c r="W184" s="111">
        <v>9185542</v>
      </c>
      <c r="X184" s="111">
        <v>8319326</v>
      </c>
      <c r="Y184" s="111">
        <v>8799616.9149999991</v>
      </c>
      <c r="Z184" s="111">
        <v>9473561</v>
      </c>
      <c r="AA184" s="111">
        <v>8469961</v>
      </c>
      <c r="AB184" s="111">
        <v>8948690</v>
      </c>
      <c r="AC184" s="111">
        <v>9110961.3210000005</v>
      </c>
      <c r="AD184" s="111">
        <v>9896681</v>
      </c>
      <c r="AE184" s="111">
        <v>9845559</v>
      </c>
      <c r="AF184" s="111">
        <v>8614109</v>
      </c>
      <c r="AG184" s="111">
        <v>10798502.902000001</v>
      </c>
      <c r="AH184" s="111">
        <v>8072532</v>
      </c>
      <c r="AI184" s="111">
        <v>9596183</v>
      </c>
      <c r="AJ184" s="111">
        <v>6546815</v>
      </c>
      <c r="AK184" s="111">
        <v>6474114.3210000005</v>
      </c>
      <c r="AL184" s="111">
        <v>7692376</v>
      </c>
      <c r="AM184" s="111">
        <v>7214941</v>
      </c>
      <c r="AN184" s="111">
        <v>7468597</v>
      </c>
      <c r="AO184" s="111">
        <v>7702009.3859999999</v>
      </c>
      <c r="AP184" s="111">
        <v>8048131</v>
      </c>
      <c r="AQ184" s="111">
        <v>8024024</v>
      </c>
      <c r="AR184" s="111">
        <v>6801377</v>
      </c>
      <c r="AS184" s="111">
        <v>6840572.96</v>
      </c>
      <c r="AT184" s="111">
        <v>7571021</v>
      </c>
      <c r="AU184" s="111">
        <v>7754451</v>
      </c>
      <c r="AV184" s="111">
        <v>8801281</v>
      </c>
      <c r="AW184" s="111">
        <v>7065766.5130000003</v>
      </c>
      <c r="AX184" s="111">
        <v>6756962</v>
      </c>
      <c r="AY184" s="111">
        <v>7000546</v>
      </c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3"/>
      <c r="BR184" s="3"/>
      <c r="BS184" s="3"/>
    </row>
    <row r="185" spans="1:71" ht="16.5" customHeight="1" x14ac:dyDescent="0.3">
      <c r="A185" s="111" t="s">
        <v>1087</v>
      </c>
      <c r="B185" s="111">
        <v>0</v>
      </c>
      <c r="C185" s="111">
        <v>0</v>
      </c>
      <c r="D185" s="111">
        <v>0</v>
      </c>
      <c r="E185" s="111">
        <v>0</v>
      </c>
      <c r="F185" s="111">
        <v>0</v>
      </c>
      <c r="G185" s="111">
        <v>0</v>
      </c>
      <c r="H185" s="111">
        <v>0</v>
      </c>
      <c r="I185" s="111">
        <v>0</v>
      </c>
      <c r="J185" s="111">
        <v>0</v>
      </c>
      <c r="K185" s="111">
        <v>0</v>
      </c>
      <c r="L185" s="111">
        <v>0</v>
      </c>
      <c r="M185" s="111">
        <v>0</v>
      </c>
      <c r="N185" s="111">
        <v>-326</v>
      </c>
      <c r="O185" s="111">
        <v>-480</v>
      </c>
      <c r="P185" s="111">
        <v>335</v>
      </c>
      <c r="Q185" s="111">
        <v>1664.85</v>
      </c>
      <c r="R185" s="111">
        <v>-2414</v>
      </c>
      <c r="S185" s="111">
        <v>1458</v>
      </c>
      <c r="T185" s="111">
        <v>503</v>
      </c>
      <c r="U185" s="111">
        <v>1736.6790000000001</v>
      </c>
      <c r="V185" s="111">
        <v>-405</v>
      </c>
      <c r="W185" s="111">
        <v>-2394</v>
      </c>
      <c r="X185" s="111">
        <v>-773</v>
      </c>
      <c r="Y185" s="111">
        <v>6436.1859999999997</v>
      </c>
      <c r="Z185" s="111">
        <v>3223</v>
      </c>
      <c r="AA185" s="111">
        <v>-1967</v>
      </c>
      <c r="AB185" s="111">
        <v>-1688</v>
      </c>
      <c r="AC185" s="111">
        <v>2860.2049999999999</v>
      </c>
      <c r="AD185" s="111">
        <v>2722</v>
      </c>
      <c r="AE185" s="111">
        <v>-1937</v>
      </c>
      <c r="AF185" s="111">
        <v>-7220</v>
      </c>
      <c r="AG185" s="111">
        <v>-1296.308</v>
      </c>
      <c r="AH185" s="111">
        <v>0</v>
      </c>
      <c r="AI185" s="111">
        <v>0</v>
      </c>
      <c r="AJ185" s="111">
        <v>0</v>
      </c>
      <c r="AK185" s="111">
        <v>0</v>
      </c>
      <c r="AL185" s="111">
        <v>0</v>
      </c>
      <c r="AM185" s="111">
        <v>0</v>
      </c>
      <c r="AN185" s="111">
        <v>0</v>
      </c>
      <c r="AO185" s="111">
        <v>0</v>
      </c>
      <c r="AP185" s="111">
        <v>0</v>
      </c>
      <c r="AQ185" s="111">
        <v>0</v>
      </c>
      <c r="AR185" s="111">
        <v>0</v>
      </c>
      <c r="AS185" s="111">
        <v>0</v>
      </c>
      <c r="AT185" s="111">
        <v>0</v>
      </c>
      <c r="AU185" s="111">
        <v>0</v>
      </c>
      <c r="AV185" s="111">
        <v>0</v>
      </c>
      <c r="AW185" s="111">
        <v>0</v>
      </c>
      <c r="AX185" s="111">
        <v>0</v>
      </c>
      <c r="AY185" s="111">
        <v>0</v>
      </c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3"/>
      <c r="BR185" s="3"/>
      <c r="BS185" s="3"/>
    </row>
    <row r="186" spans="1:71" ht="16.5" customHeight="1" x14ac:dyDescent="0.3">
      <c r="A186" s="111" t="s">
        <v>869</v>
      </c>
      <c r="B186" s="111">
        <v>0</v>
      </c>
      <c r="C186" s="111">
        <v>0</v>
      </c>
      <c r="D186" s="111">
        <v>0</v>
      </c>
      <c r="E186" s="111">
        <v>0</v>
      </c>
      <c r="F186" s="111">
        <v>0</v>
      </c>
      <c r="G186" s="111">
        <v>0</v>
      </c>
      <c r="H186" s="111">
        <v>0</v>
      </c>
      <c r="I186" s="111">
        <v>0</v>
      </c>
      <c r="J186" s="111">
        <v>0</v>
      </c>
      <c r="K186" s="111">
        <v>0</v>
      </c>
      <c r="L186" s="111">
        <v>0</v>
      </c>
      <c r="M186" s="111">
        <v>0</v>
      </c>
      <c r="N186" s="111">
        <v>0</v>
      </c>
      <c r="O186" s="111">
        <v>0</v>
      </c>
      <c r="P186" s="111">
        <v>0</v>
      </c>
      <c r="Q186" s="111">
        <v>0</v>
      </c>
      <c r="R186" s="111">
        <v>0</v>
      </c>
      <c r="S186" s="111">
        <v>0</v>
      </c>
      <c r="T186" s="111">
        <v>0</v>
      </c>
      <c r="U186" s="111">
        <v>-180764.1225</v>
      </c>
      <c r="V186" s="111">
        <v>0</v>
      </c>
      <c r="W186" s="111">
        <v>0</v>
      </c>
      <c r="X186" s="111">
        <v>0</v>
      </c>
      <c r="Y186" s="111">
        <v>0</v>
      </c>
      <c r="Z186" s="111">
        <v>0</v>
      </c>
      <c r="AA186" s="111">
        <v>0</v>
      </c>
      <c r="AB186" s="111">
        <v>0</v>
      </c>
      <c r="AC186" s="111">
        <v>0</v>
      </c>
      <c r="AD186" s="111">
        <v>0</v>
      </c>
      <c r="AE186" s="111">
        <v>0</v>
      </c>
      <c r="AF186" s="111">
        <v>0</v>
      </c>
      <c r="AG186" s="111">
        <v>-126835.92775</v>
      </c>
      <c r="AH186" s="111">
        <v>0</v>
      </c>
      <c r="AI186" s="111">
        <v>0</v>
      </c>
      <c r="AJ186" s="111">
        <v>0</v>
      </c>
      <c r="AK186" s="111">
        <v>0</v>
      </c>
      <c r="AL186" s="111">
        <v>0</v>
      </c>
      <c r="AM186" s="111">
        <v>0</v>
      </c>
      <c r="AN186" s="111">
        <v>0</v>
      </c>
      <c r="AO186" s="111">
        <v>204129.22824999999</v>
      </c>
      <c r="AP186" s="111">
        <v>0</v>
      </c>
      <c r="AQ186" s="111">
        <v>0</v>
      </c>
      <c r="AR186" s="111">
        <v>0</v>
      </c>
      <c r="AS186" s="111">
        <v>0</v>
      </c>
      <c r="AT186" s="111">
        <v>0</v>
      </c>
      <c r="AU186" s="111">
        <v>0</v>
      </c>
      <c r="AV186" s="111">
        <v>0</v>
      </c>
      <c r="AW186" s="111">
        <v>69910.808000000005</v>
      </c>
      <c r="AX186" s="111">
        <v>0</v>
      </c>
      <c r="AY186" s="111">
        <v>0</v>
      </c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3"/>
      <c r="BR186" s="3"/>
      <c r="BS186" s="3"/>
    </row>
    <row r="187" spans="1:71" ht="16.5" customHeight="1" x14ac:dyDescent="0.3">
      <c r="A187" s="111" t="s">
        <v>1088</v>
      </c>
      <c r="B187" s="111">
        <v>0</v>
      </c>
      <c r="C187" s="111">
        <v>0</v>
      </c>
      <c r="D187" s="111">
        <v>0</v>
      </c>
      <c r="E187" s="111">
        <v>0</v>
      </c>
      <c r="F187" s="111">
        <v>0</v>
      </c>
      <c r="G187" s="111">
        <v>0</v>
      </c>
      <c r="H187" s="111">
        <v>0</v>
      </c>
      <c r="I187" s="111">
        <v>0</v>
      </c>
      <c r="J187" s="111">
        <v>0</v>
      </c>
      <c r="K187" s="111">
        <v>0</v>
      </c>
      <c r="L187" s="111">
        <v>0</v>
      </c>
      <c r="M187" s="111">
        <v>0</v>
      </c>
      <c r="N187" s="111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0</v>
      </c>
      <c r="T187" s="111">
        <v>0</v>
      </c>
      <c r="U187" s="111">
        <v>0</v>
      </c>
      <c r="V187" s="111">
        <v>0</v>
      </c>
      <c r="W187" s="111">
        <v>0</v>
      </c>
      <c r="X187" s="111">
        <v>0</v>
      </c>
      <c r="Y187" s="111">
        <v>0</v>
      </c>
      <c r="Z187" s="111">
        <v>0</v>
      </c>
      <c r="AA187" s="111">
        <v>0</v>
      </c>
      <c r="AB187" s="111">
        <v>0</v>
      </c>
      <c r="AC187" s="111">
        <v>0</v>
      </c>
      <c r="AD187" s="111">
        <v>0</v>
      </c>
      <c r="AE187" s="111">
        <v>0</v>
      </c>
      <c r="AF187" s="111">
        <v>0</v>
      </c>
      <c r="AG187" s="111">
        <v>0</v>
      </c>
      <c r="AH187" s="111">
        <v>0</v>
      </c>
      <c r="AI187" s="111">
        <v>0</v>
      </c>
      <c r="AJ187" s="111">
        <v>0</v>
      </c>
      <c r="AK187" s="111">
        <v>0</v>
      </c>
      <c r="AL187" s="111">
        <v>0</v>
      </c>
      <c r="AM187" s="111">
        <v>0</v>
      </c>
      <c r="AN187" s="111">
        <v>0</v>
      </c>
      <c r="AO187" s="111">
        <v>0</v>
      </c>
      <c r="AP187" s="111">
        <v>0</v>
      </c>
      <c r="AQ187" s="111">
        <v>0</v>
      </c>
      <c r="AR187" s="111">
        <v>0</v>
      </c>
      <c r="AS187" s="111">
        <v>0</v>
      </c>
      <c r="AT187" s="111">
        <v>0</v>
      </c>
      <c r="AU187" s="111">
        <v>0</v>
      </c>
      <c r="AV187" s="111">
        <v>0</v>
      </c>
      <c r="AW187" s="111">
        <v>0</v>
      </c>
      <c r="AX187" s="111">
        <v>-192839</v>
      </c>
      <c r="AY187" s="111">
        <v>-102029</v>
      </c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3"/>
      <c r="BR187" s="3"/>
      <c r="BS187" s="3"/>
    </row>
    <row r="188" spans="1:71" ht="16.5" customHeight="1" x14ac:dyDescent="0.3">
      <c r="A188" s="111" t="s">
        <v>1089</v>
      </c>
      <c r="B188" s="111">
        <v>0</v>
      </c>
      <c r="C188" s="111">
        <v>0</v>
      </c>
      <c r="D188" s="111">
        <v>0</v>
      </c>
      <c r="E188" s="111">
        <v>0</v>
      </c>
      <c r="F188" s="111">
        <v>0</v>
      </c>
      <c r="G188" s="111">
        <v>0</v>
      </c>
      <c r="H188" s="111">
        <v>0</v>
      </c>
      <c r="I188" s="111">
        <v>0</v>
      </c>
      <c r="J188" s="111">
        <v>0</v>
      </c>
      <c r="K188" s="111">
        <v>0</v>
      </c>
      <c r="L188" s="111">
        <v>0</v>
      </c>
      <c r="M188" s="111">
        <v>0</v>
      </c>
      <c r="N188" s="111">
        <v>0</v>
      </c>
      <c r="O188" s="111">
        <v>0</v>
      </c>
      <c r="P188" s="111">
        <v>0</v>
      </c>
      <c r="Q188" s="111">
        <v>0</v>
      </c>
      <c r="R188" s="111">
        <v>0</v>
      </c>
      <c r="S188" s="111">
        <v>0</v>
      </c>
      <c r="T188" s="111">
        <v>0</v>
      </c>
      <c r="U188" s="111">
        <v>35559.6495</v>
      </c>
      <c r="V188" s="111">
        <v>0</v>
      </c>
      <c r="W188" s="111">
        <v>0</v>
      </c>
      <c r="X188" s="111">
        <v>0</v>
      </c>
      <c r="Y188" s="111">
        <v>0</v>
      </c>
      <c r="Z188" s="111">
        <v>0</v>
      </c>
      <c r="AA188" s="111">
        <v>0</v>
      </c>
      <c r="AB188" s="111">
        <v>0</v>
      </c>
      <c r="AC188" s="111">
        <v>0</v>
      </c>
      <c r="AD188" s="111">
        <v>0</v>
      </c>
      <c r="AE188" s="111">
        <v>0</v>
      </c>
      <c r="AF188" s="111">
        <v>0</v>
      </c>
      <c r="AG188" s="111">
        <v>0</v>
      </c>
      <c r="AH188" s="111">
        <v>0</v>
      </c>
      <c r="AI188" s="111">
        <v>0</v>
      </c>
      <c r="AJ188" s="111">
        <v>0</v>
      </c>
      <c r="AK188" s="111">
        <v>0</v>
      </c>
      <c r="AL188" s="111">
        <v>0</v>
      </c>
      <c r="AM188" s="111">
        <v>0</v>
      </c>
      <c r="AN188" s="111">
        <v>0</v>
      </c>
      <c r="AO188" s="111">
        <v>0</v>
      </c>
      <c r="AP188" s="111">
        <v>0</v>
      </c>
      <c r="AQ188" s="111">
        <v>0</v>
      </c>
      <c r="AR188" s="111">
        <v>0</v>
      </c>
      <c r="AS188" s="111">
        <v>0</v>
      </c>
      <c r="AT188" s="111">
        <v>0</v>
      </c>
      <c r="AU188" s="111">
        <v>0</v>
      </c>
      <c r="AV188" s="111">
        <v>0</v>
      </c>
      <c r="AW188" s="111">
        <v>-13944.519749999999</v>
      </c>
      <c r="AX188" s="111">
        <v>38568</v>
      </c>
      <c r="AY188" s="111">
        <v>20406</v>
      </c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3"/>
      <c r="BR188" s="3"/>
      <c r="BS188" s="3"/>
    </row>
    <row r="189" spans="1:71" ht="16.5" customHeight="1" x14ac:dyDescent="0.3">
      <c r="A189" s="111" t="s">
        <v>871</v>
      </c>
      <c r="B189" s="111">
        <v>0</v>
      </c>
      <c r="C189" s="111">
        <v>0</v>
      </c>
      <c r="D189" s="111">
        <v>0</v>
      </c>
      <c r="E189" s="111">
        <v>0</v>
      </c>
      <c r="F189" s="111">
        <v>0</v>
      </c>
      <c r="G189" s="111">
        <v>0</v>
      </c>
      <c r="H189" s="111">
        <v>0</v>
      </c>
      <c r="I189" s="111">
        <v>0</v>
      </c>
      <c r="J189" s="111">
        <v>0</v>
      </c>
      <c r="K189" s="111">
        <v>0</v>
      </c>
      <c r="L189" s="111">
        <v>0</v>
      </c>
      <c r="M189" s="111">
        <v>0</v>
      </c>
      <c r="N189" s="111">
        <v>6285370</v>
      </c>
      <c r="O189" s="111">
        <v>6150686</v>
      </c>
      <c r="P189" s="111">
        <v>6211371</v>
      </c>
      <c r="Q189" s="111">
        <v>3698190.81</v>
      </c>
      <c r="R189" s="111">
        <v>8958496</v>
      </c>
      <c r="S189" s="111">
        <v>8742625</v>
      </c>
      <c r="T189" s="111">
        <v>8810542</v>
      </c>
      <c r="U189" s="111">
        <v>7807882.1660000002</v>
      </c>
      <c r="V189" s="111">
        <v>9925112</v>
      </c>
      <c r="W189" s="111">
        <v>9183148</v>
      </c>
      <c r="X189" s="111">
        <v>8318553</v>
      </c>
      <c r="Y189" s="111">
        <v>8806053.1009999998</v>
      </c>
      <c r="Z189" s="111">
        <v>9476784</v>
      </c>
      <c r="AA189" s="111">
        <v>8467994</v>
      </c>
      <c r="AB189" s="111">
        <v>8947002</v>
      </c>
      <c r="AC189" s="111">
        <v>9113821.5260000005</v>
      </c>
      <c r="AD189" s="111">
        <v>9899403</v>
      </c>
      <c r="AE189" s="111">
        <v>9843622</v>
      </c>
      <c r="AF189" s="111">
        <v>8606889</v>
      </c>
      <c r="AG189" s="111">
        <v>10289862.882999999</v>
      </c>
      <c r="AH189" s="111">
        <v>8072532</v>
      </c>
      <c r="AI189" s="111">
        <v>9596183</v>
      </c>
      <c r="AJ189" s="111">
        <v>6546815</v>
      </c>
      <c r="AK189" s="111">
        <v>6474114.3210000005</v>
      </c>
      <c r="AL189" s="111">
        <v>7692376</v>
      </c>
      <c r="AM189" s="111">
        <v>7214941</v>
      </c>
      <c r="AN189" s="111">
        <v>7468597</v>
      </c>
      <c r="AO189" s="111">
        <v>8518526.2990000006</v>
      </c>
      <c r="AP189" s="111">
        <v>8048131</v>
      </c>
      <c r="AQ189" s="111">
        <v>8024024</v>
      </c>
      <c r="AR189" s="111">
        <v>6801377</v>
      </c>
      <c r="AS189" s="111">
        <v>6840572.96</v>
      </c>
      <c r="AT189" s="111">
        <v>7571021</v>
      </c>
      <c r="AU189" s="111">
        <v>7754451</v>
      </c>
      <c r="AV189" s="111">
        <v>8801281</v>
      </c>
      <c r="AW189" s="111">
        <v>7289631.6660000002</v>
      </c>
      <c r="AX189" s="111">
        <v>6602691</v>
      </c>
      <c r="AY189" s="111">
        <v>6918923</v>
      </c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3"/>
      <c r="BR189" s="3"/>
      <c r="BS189" s="3"/>
    </row>
    <row r="190" spans="1:71" ht="16.5" customHeight="1" x14ac:dyDescent="0.3">
      <c r="A190" s="111" t="s">
        <v>872</v>
      </c>
      <c r="B190" s="111">
        <v>0</v>
      </c>
      <c r="C190" s="111">
        <v>0</v>
      </c>
      <c r="D190" s="111">
        <v>0</v>
      </c>
      <c r="E190" s="111">
        <v>0</v>
      </c>
      <c r="F190" s="111">
        <v>0</v>
      </c>
      <c r="G190" s="111">
        <v>0</v>
      </c>
      <c r="H190" s="111">
        <v>0</v>
      </c>
      <c r="I190" s="111">
        <v>0</v>
      </c>
      <c r="J190" s="111">
        <v>0</v>
      </c>
      <c r="K190" s="111">
        <v>0</v>
      </c>
      <c r="L190" s="111">
        <v>0</v>
      </c>
      <c r="M190" s="111">
        <v>0</v>
      </c>
      <c r="N190" s="111">
        <v>6268586</v>
      </c>
      <c r="O190" s="111">
        <v>6115804</v>
      </c>
      <c r="P190" s="111">
        <v>6171858</v>
      </c>
      <c r="Q190" s="111">
        <v>3662639.14</v>
      </c>
      <c r="R190" s="111">
        <v>8923552</v>
      </c>
      <c r="S190" s="111">
        <v>8714518</v>
      </c>
      <c r="T190" s="111">
        <v>8787107</v>
      </c>
      <c r="U190" s="111">
        <v>7875408.6749999998</v>
      </c>
      <c r="V190" s="111">
        <v>9922210</v>
      </c>
      <c r="W190" s="111">
        <v>9192230</v>
      </c>
      <c r="X190" s="111">
        <v>8340221</v>
      </c>
      <c r="Y190" s="111">
        <v>8822294.7750000004</v>
      </c>
      <c r="Z190" s="111">
        <v>9483726</v>
      </c>
      <c r="AA190" s="111">
        <v>8473365</v>
      </c>
      <c r="AB190" s="111">
        <v>8953772</v>
      </c>
      <c r="AC190" s="111">
        <v>9124709.0600000005</v>
      </c>
      <c r="AD190" s="111">
        <v>9899538</v>
      </c>
      <c r="AE190" s="111">
        <v>9846764</v>
      </c>
      <c r="AF190" s="111">
        <v>8608407</v>
      </c>
      <c r="AG190" s="111">
        <v>10282576.511</v>
      </c>
      <c r="AH190" s="111">
        <v>8072745</v>
      </c>
      <c r="AI190" s="111">
        <v>9596304</v>
      </c>
      <c r="AJ190" s="111">
        <v>6529416</v>
      </c>
      <c r="AK190" s="111">
        <v>6468073.4249999998</v>
      </c>
      <c r="AL190" s="111">
        <v>7692550</v>
      </c>
      <c r="AM190" s="111">
        <v>7215165</v>
      </c>
      <c r="AN190" s="111">
        <v>7468969</v>
      </c>
      <c r="AO190" s="111">
        <v>8517129.3699999992</v>
      </c>
      <c r="AP190" s="111">
        <v>8037299</v>
      </c>
      <c r="AQ190" s="111">
        <v>8005119</v>
      </c>
      <c r="AR190" s="111">
        <v>6800461</v>
      </c>
      <c r="AS190" s="111">
        <v>6839299.1399999997</v>
      </c>
      <c r="AT190" s="111">
        <v>7570026</v>
      </c>
      <c r="AU190" s="111">
        <v>7754154</v>
      </c>
      <c r="AV190" s="111">
        <v>8800454</v>
      </c>
      <c r="AW190" s="111">
        <v>7288678.4079999998</v>
      </c>
      <c r="AX190" s="111">
        <v>6601923</v>
      </c>
      <c r="AY190" s="111">
        <v>6919491</v>
      </c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3"/>
      <c r="BR190" s="3"/>
      <c r="BS190" s="3"/>
    </row>
    <row r="191" spans="1:71" ht="16.5" customHeight="1" x14ac:dyDescent="0.3">
      <c r="A191" s="111" t="s">
        <v>873</v>
      </c>
      <c r="B191" s="111">
        <v>0</v>
      </c>
      <c r="C191" s="111">
        <v>0</v>
      </c>
      <c r="D191" s="111">
        <v>0</v>
      </c>
      <c r="E191" s="111">
        <v>0</v>
      </c>
      <c r="F191" s="111">
        <v>0</v>
      </c>
      <c r="G191" s="111">
        <v>0</v>
      </c>
      <c r="H191" s="111">
        <v>0</v>
      </c>
      <c r="I191" s="111">
        <v>0</v>
      </c>
      <c r="J191" s="111">
        <v>0</v>
      </c>
      <c r="K191" s="111">
        <v>0</v>
      </c>
      <c r="L191" s="111">
        <v>0</v>
      </c>
      <c r="M191" s="111">
        <v>0</v>
      </c>
      <c r="N191" s="111">
        <v>16784</v>
      </c>
      <c r="O191" s="111">
        <v>34882</v>
      </c>
      <c r="P191" s="111">
        <v>39513</v>
      </c>
      <c r="Q191" s="111">
        <v>35551.67</v>
      </c>
      <c r="R191" s="111">
        <v>34944</v>
      </c>
      <c r="S191" s="111">
        <v>28107</v>
      </c>
      <c r="T191" s="111">
        <v>23435</v>
      </c>
      <c r="U191" s="111">
        <v>-67526.509000000005</v>
      </c>
      <c r="V191" s="111">
        <v>2902</v>
      </c>
      <c r="W191" s="111">
        <v>-9082</v>
      </c>
      <c r="X191" s="111">
        <v>-21668</v>
      </c>
      <c r="Y191" s="111">
        <v>-16241.674000000001</v>
      </c>
      <c r="Z191" s="111">
        <v>-6942</v>
      </c>
      <c r="AA191" s="111">
        <v>-5371</v>
      </c>
      <c r="AB191" s="111">
        <v>-6770</v>
      </c>
      <c r="AC191" s="111">
        <v>-10887.534</v>
      </c>
      <c r="AD191" s="111">
        <v>-135</v>
      </c>
      <c r="AE191" s="111">
        <v>-3142</v>
      </c>
      <c r="AF191" s="111">
        <v>-1518</v>
      </c>
      <c r="AG191" s="111">
        <v>7286.3720000000003</v>
      </c>
      <c r="AH191" s="111">
        <v>-213</v>
      </c>
      <c r="AI191" s="111">
        <v>-121</v>
      </c>
      <c r="AJ191" s="111">
        <v>17399</v>
      </c>
      <c r="AK191" s="111">
        <v>6040.8959999999997</v>
      </c>
      <c r="AL191" s="111">
        <v>-174</v>
      </c>
      <c r="AM191" s="111">
        <v>-224</v>
      </c>
      <c r="AN191" s="111">
        <v>-372</v>
      </c>
      <c r="AO191" s="111">
        <v>1396.9290000000001</v>
      </c>
      <c r="AP191" s="111">
        <v>10832</v>
      </c>
      <c r="AQ191" s="111">
        <v>18905</v>
      </c>
      <c r="AR191" s="111">
        <v>916</v>
      </c>
      <c r="AS191" s="111">
        <v>1273.83</v>
      </c>
      <c r="AT191" s="111">
        <v>995</v>
      </c>
      <c r="AU191" s="111">
        <v>297</v>
      </c>
      <c r="AV191" s="111">
        <v>827</v>
      </c>
      <c r="AW191" s="111">
        <v>953.25800000000004</v>
      </c>
      <c r="AX191" s="111">
        <v>768</v>
      </c>
      <c r="AY191" s="111">
        <v>-568</v>
      </c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3"/>
      <c r="BR191" s="3"/>
      <c r="BS191" s="3"/>
    </row>
    <row r="192" spans="1:71" ht="16.5" customHeight="1" x14ac:dyDescent="0.3">
      <c r="A192" s="3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3"/>
      <c r="Q192" s="3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3"/>
      <c r="BR192" s="3"/>
      <c r="BS192" s="3"/>
    </row>
    <row r="193" spans="1:71" ht="16.5" customHeight="1" x14ac:dyDescent="0.3">
      <c r="A193" s="3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3"/>
      <c r="Q193" s="3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3"/>
      <c r="BR193" s="3"/>
      <c r="BS193" s="3"/>
    </row>
    <row r="194" spans="1:71" ht="16.5" customHeight="1" x14ac:dyDescent="0.3">
      <c r="A194" s="3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3"/>
      <c r="Q194" s="3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3"/>
      <c r="BR194" s="3"/>
      <c r="BS194" s="3"/>
    </row>
    <row r="195" spans="1:71" ht="16.5" customHeight="1" x14ac:dyDescent="0.3">
      <c r="A195" s="3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3"/>
      <c r="Q195" s="3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3"/>
      <c r="BR195" s="3"/>
      <c r="BS195" s="3"/>
    </row>
    <row r="196" spans="1:71" ht="16.5" customHeight="1" x14ac:dyDescent="0.3">
      <c r="A196" s="3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3"/>
      <c r="Q196" s="3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3"/>
      <c r="BR196" s="3"/>
      <c r="BS196" s="3"/>
    </row>
    <row r="197" spans="1:71" ht="16.5" customHeight="1" x14ac:dyDescent="0.3">
      <c r="A197" s="3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3"/>
      <c r="Q197" s="3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3"/>
      <c r="BR197" s="3"/>
      <c r="BS197" s="3"/>
    </row>
    <row r="198" spans="1:71" ht="16.5" customHeight="1" x14ac:dyDescent="0.3">
      <c r="A198" s="3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3"/>
      <c r="Q198" s="3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3"/>
      <c r="BR198" s="3"/>
      <c r="BS198" s="3"/>
    </row>
    <row r="199" spans="1:71" ht="16.5" customHeight="1" x14ac:dyDescent="0.3">
      <c r="A199" s="3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3"/>
      <c r="Q199" s="3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3"/>
      <c r="BR199" s="3"/>
      <c r="BS199" s="3"/>
    </row>
    <row r="200" spans="1:71" ht="16.5" customHeight="1" x14ac:dyDescent="0.3">
      <c r="A200" s="3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3"/>
      <c r="Q200" s="3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3"/>
      <c r="BR200" s="3"/>
      <c r="BS200" s="3"/>
    </row>
    <row r="201" spans="1:71" ht="16.5" customHeight="1" x14ac:dyDescent="0.3">
      <c r="A201" s="3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3"/>
      <c r="Q201" s="3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3"/>
      <c r="BR201" s="3"/>
      <c r="BS201" s="3"/>
    </row>
    <row r="202" spans="1:71" ht="16.5" customHeight="1" x14ac:dyDescent="0.3">
      <c r="A202" s="3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3"/>
      <c r="Q202" s="3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3"/>
      <c r="BR202" s="3"/>
      <c r="BS202" s="3"/>
    </row>
    <row r="203" spans="1:71" ht="16.5" customHeight="1" x14ac:dyDescent="0.3">
      <c r="A203" s="3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3"/>
      <c r="Q203" s="3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3"/>
      <c r="BR203" s="3"/>
      <c r="BS203" s="3"/>
    </row>
    <row r="204" spans="1:71" ht="16.5" customHeight="1" x14ac:dyDescent="0.3">
      <c r="A204" s="3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3"/>
      <c r="Q204" s="3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3"/>
      <c r="BR204" s="3"/>
      <c r="BS204" s="3"/>
    </row>
    <row r="205" spans="1:71" ht="16.5" customHeight="1" x14ac:dyDescent="0.3">
      <c r="A205" s="3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3"/>
      <c r="Q205" s="3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3"/>
      <c r="BR205" s="3"/>
      <c r="BS205" s="3"/>
    </row>
    <row r="206" spans="1:71" ht="16.5" customHeight="1" x14ac:dyDescent="0.3">
      <c r="A206" s="3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3"/>
      <c r="Q206" s="3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3"/>
      <c r="BR206" s="3"/>
      <c r="BS206" s="3"/>
    </row>
    <row r="207" spans="1:71" ht="16.5" customHeight="1" x14ac:dyDescent="0.3">
      <c r="A207" s="3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3"/>
      <c r="Q207" s="3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3"/>
      <c r="BR207" s="3"/>
      <c r="BS207" s="3"/>
    </row>
    <row r="208" spans="1:71" ht="16.5" customHeight="1" x14ac:dyDescent="0.3">
      <c r="A208" s="3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3"/>
      <c r="Q208" s="3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3"/>
      <c r="BR208" s="3"/>
      <c r="BS208" s="3"/>
    </row>
    <row r="209" spans="1:71" ht="16.5" customHeight="1" x14ac:dyDescent="0.3">
      <c r="A209" s="3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3"/>
      <c r="Q209" s="3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3"/>
      <c r="BR209" s="3"/>
      <c r="BS209" s="3"/>
    </row>
    <row r="210" spans="1:71" ht="16.5" customHeight="1" x14ac:dyDescent="0.3">
      <c r="A210" s="3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3"/>
      <c r="Q210" s="3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3"/>
      <c r="BR210" s="3"/>
      <c r="BS210" s="3"/>
    </row>
    <row r="211" spans="1:71" ht="16.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</row>
    <row r="212" spans="1:71" ht="16.5" customHeight="1" x14ac:dyDescent="0.3">
      <c r="A212" s="3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3"/>
      <c r="BR212" s="3"/>
      <c r="BS212" s="3"/>
    </row>
    <row r="213" spans="1:71" ht="16.5" customHeight="1" x14ac:dyDescent="0.3">
      <c r="A213" s="8" t="s">
        <v>874</v>
      </c>
      <c r="B213" s="7">
        <f>+B162+B170</f>
        <v>134094</v>
      </c>
      <c r="C213" s="7">
        <f t="shared" ref="C213:BN213" si="3">+C162+C170</f>
        <v>-41616</v>
      </c>
      <c r="D213" s="7">
        <f t="shared" si="3"/>
        <v>22765</v>
      </c>
      <c r="E213" s="7">
        <f t="shared" si="3"/>
        <v>3512707</v>
      </c>
      <c r="F213" s="7">
        <f t="shared" si="3"/>
        <v>0</v>
      </c>
      <c r="G213" s="7">
        <f t="shared" si="3"/>
        <v>0</v>
      </c>
      <c r="H213" s="7">
        <f t="shared" si="3"/>
        <v>0</v>
      </c>
      <c r="I213" s="7">
        <f t="shared" si="3"/>
        <v>140163.75</v>
      </c>
      <c r="J213" s="7">
        <f t="shared" si="3"/>
        <v>455939</v>
      </c>
      <c r="K213" s="7">
        <f t="shared" si="3"/>
        <v>359929</v>
      </c>
      <c r="L213" s="7">
        <f t="shared" si="3"/>
        <v>376584</v>
      </c>
      <c r="M213" s="7">
        <f t="shared" si="3"/>
        <v>370350</v>
      </c>
      <c r="N213" s="7">
        <f t="shared" si="3"/>
        <v>385500</v>
      </c>
      <c r="O213" s="7">
        <f t="shared" si="3"/>
        <v>374973</v>
      </c>
      <c r="P213" s="7">
        <f t="shared" si="3"/>
        <v>386000</v>
      </c>
      <c r="Q213" s="7">
        <f t="shared" si="3"/>
        <v>338217.88</v>
      </c>
      <c r="R213" s="7">
        <f t="shared" si="3"/>
        <v>-14294</v>
      </c>
      <c r="S213" s="7">
        <f t="shared" si="3"/>
        <v>11856</v>
      </c>
      <c r="T213" s="7">
        <f t="shared" si="3"/>
        <v>0</v>
      </c>
      <c r="U213" s="7">
        <f t="shared" si="3"/>
        <v>-25576.867249999999</v>
      </c>
      <c r="V213" s="7">
        <f t="shared" si="3"/>
        <v>0</v>
      </c>
      <c r="W213" s="7">
        <f t="shared" si="3"/>
        <v>154568</v>
      </c>
      <c r="X213" s="7">
        <f t="shared" si="3"/>
        <v>34741</v>
      </c>
      <c r="Y213" s="7">
        <f t="shared" si="3"/>
        <v>214929.951</v>
      </c>
      <c r="Z213" s="7">
        <f t="shared" si="3"/>
        <v>0</v>
      </c>
      <c r="AA213" s="7">
        <f t="shared" si="3"/>
        <v>-20980</v>
      </c>
      <c r="AB213" s="7">
        <f t="shared" si="3"/>
        <v>-118648</v>
      </c>
      <c r="AC213" s="7">
        <f t="shared" si="3"/>
        <v>38742.476999999999</v>
      </c>
      <c r="AD213" s="7">
        <f t="shared" si="3"/>
        <v>-136586</v>
      </c>
      <c r="AE213" s="7">
        <f t="shared" si="3"/>
        <v>-28066</v>
      </c>
      <c r="AF213" s="7">
        <f t="shared" si="3"/>
        <v>135149</v>
      </c>
      <c r="AG213" s="7">
        <f t="shared" si="3"/>
        <v>-220882.74799999999</v>
      </c>
      <c r="AH213" s="7">
        <f t="shared" si="3"/>
        <v>-25217</v>
      </c>
      <c r="AI213" s="7">
        <f t="shared" si="3"/>
        <v>0</v>
      </c>
      <c r="AJ213" s="7">
        <f t="shared" si="3"/>
        <v>-67395</v>
      </c>
      <c r="AK213" s="7">
        <f t="shared" si="3"/>
        <v>-11997.22825</v>
      </c>
      <c r="AL213" s="7">
        <f t="shared" si="3"/>
        <v>-150284</v>
      </c>
      <c r="AM213" s="7">
        <f t="shared" si="3"/>
        <v>-11957</v>
      </c>
      <c r="AN213" s="7">
        <f t="shared" si="3"/>
        <v>-41225</v>
      </c>
      <c r="AO213" s="7">
        <f t="shared" si="3"/>
        <v>-21451.346000000001</v>
      </c>
      <c r="AP213" s="7">
        <f t="shared" si="3"/>
        <v>141695</v>
      </c>
      <c r="AQ213" s="7">
        <f t="shared" si="3"/>
        <v>-106243</v>
      </c>
      <c r="AR213" s="7">
        <f t="shared" si="3"/>
        <v>-12426</v>
      </c>
      <c r="AS213" s="7">
        <f t="shared" si="3"/>
        <v>30743.544999999998</v>
      </c>
      <c r="AT213" s="7">
        <f t="shared" si="3"/>
        <v>-84063</v>
      </c>
      <c r="AU213" s="7">
        <f t="shared" si="3"/>
        <v>-252057</v>
      </c>
      <c r="AV213" s="7">
        <f t="shared" si="3"/>
        <v>43537</v>
      </c>
      <c r="AW213" s="7">
        <f t="shared" si="3"/>
        <v>-15827.189</v>
      </c>
      <c r="AX213" s="7">
        <f t="shared" si="3"/>
        <v>925689</v>
      </c>
      <c r="AY213" s="7">
        <f t="shared" si="3"/>
        <v>349835</v>
      </c>
      <c r="AZ213" s="7">
        <f t="shared" si="3"/>
        <v>0</v>
      </c>
      <c r="BA213" s="7">
        <f t="shared" si="3"/>
        <v>0</v>
      </c>
      <c r="BB213" s="7">
        <f t="shared" si="3"/>
        <v>0</v>
      </c>
      <c r="BC213" s="7">
        <f t="shared" si="3"/>
        <v>0</v>
      </c>
      <c r="BD213" s="7">
        <f t="shared" si="3"/>
        <v>0</v>
      </c>
      <c r="BE213" s="7">
        <f t="shared" si="3"/>
        <v>0</v>
      </c>
      <c r="BF213" s="7">
        <f t="shared" si="3"/>
        <v>0</v>
      </c>
      <c r="BG213" s="7">
        <f t="shared" si="3"/>
        <v>0</v>
      </c>
      <c r="BH213" s="7">
        <f t="shared" si="3"/>
        <v>0</v>
      </c>
      <c r="BI213" s="7">
        <f t="shared" si="3"/>
        <v>0</v>
      </c>
      <c r="BJ213" s="7">
        <f t="shared" si="3"/>
        <v>0</v>
      </c>
      <c r="BK213" s="7">
        <f t="shared" si="3"/>
        <v>0</v>
      </c>
      <c r="BL213" s="7">
        <f t="shared" si="3"/>
        <v>0</v>
      </c>
      <c r="BM213" s="7">
        <f t="shared" si="3"/>
        <v>0</v>
      </c>
      <c r="BN213" s="7">
        <f t="shared" si="3"/>
        <v>0</v>
      </c>
      <c r="BO213" s="7">
        <f t="shared" ref="BO213:BP213" si="4">+BO162+BO170</f>
        <v>0</v>
      </c>
      <c r="BP213" s="7">
        <f t="shared" si="4"/>
        <v>0</v>
      </c>
      <c r="BQ213" s="3"/>
      <c r="BR213" s="3"/>
      <c r="BS213" s="3"/>
    </row>
    <row r="214" spans="1:71" ht="16.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7"/>
      <c r="BR214" s="7"/>
      <c r="BS214" s="7"/>
    </row>
    <row r="215" spans="1:71" ht="16.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</row>
    <row r="216" spans="1:71" ht="16.5" customHeight="1" x14ac:dyDescent="0.3">
      <c r="A216" s="4" t="s">
        <v>875</v>
      </c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</row>
    <row r="217" spans="1:71" ht="16.5" customHeight="1" x14ac:dyDescent="0.3">
      <c r="A217" s="111" t="s">
        <v>830</v>
      </c>
      <c r="B217" s="111" t="s">
        <v>1018</v>
      </c>
      <c r="C217" s="111" t="s">
        <v>1019</v>
      </c>
      <c r="D217" s="111" t="s">
        <v>1020</v>
      </c>
      <c r="E217" s="111" t="s">
        <v>1021</v>
      </c>
      <c r="F217" s="111" t="s">
        <v>1022</v>
      </c>
      <c r="G217" s="111" t="s">
        <v>1023</v>
      </c>
      <c r="H217" s="111" t="s">
        <v>1024</v>
      </c>
      <c r="I217" s="111" t="s">
        <v>1025</v>
      </c>
      <c r="J217" s="111" t="s">
        <v>1026</v>
      </c>
      <c r="K217" s="111" t="s">
        <v>1027</v>
      </c>
      <c r="L217" s="111" t="s">
        <v>1028</v>
      </c>
      <c r="M217" s="111" t="s">
        <v>1029</v>
      </c>
      <c r="N217" s="111" t="s">
        <v>1030</v>
      </c>
      <c r="O217" s="111" t="s">
        <v>1031</v>
      </c>
      <c r="P217" s="111" t="s">
        <v>1032</v>
      </c>
      <c r="Q217" s="111" t="s">
        <v>1033</v>
      </c>
      <c r="R217" s="111" t="s">
        <v>1034</v>
      </c>
      <c r="S217" s="111" t="s">
        <v>1035</v>
      </c>
      <c r="T217" s="111" t="s">
        <v>1036</v>
      </c>
      <c r="U217" s="111" t="s">
        <v>1037</v>
      </c>
      <c r="V217" s="111" t="s">
        <v>1038</v>
      </c>
      <c r="W217" s="111" t="s">
        <v>1039</v>
      </c>
      <c r="X217" s="111" t="s">
        <v>1040</v>
      </c>
      <c r="Y217" s="111" t="s">
        <v>733</v>
      </c>
      <c r="Z217" s="111" t="s">
        <v>734</v>
      </c>
      <c r="AA217" s="111" t="s">
        <v>735</v>
      </c>
      <c r="AB217" s="111" t="s">
        <v>736</v>
      </c>
      <c r="AC217" s="111" t="s">
        <v>737</v>
      </c>
      <c r="AD217" s="111" t="s">
        <v>738</v>
      </c>
      <c r="AE217" s="111" t="s">
        <v>739</v>
      </c>
      <c r="AF217" s="111" t="s">
        <v>740</v>
      </c>
      <c r="AG217" s="111" t="s">
        <v>741</v>
      </c>
      <c r="AH217" s="111" t="s">
        <v>742</v>
      </c>
      <c r="AI217" s="111" t="s">
        <v>743</v>
      </c>
      <c r="AJ217" s="111" t="s">
        <v>744</v>
      </c>
      <c r="AK217" s="111" t="s">
        <v>745</v>
      </c>
      <c r="AL217" s="111" t="s">
        <v>746</v>
      </c>
      <c r="AM217" s="111" t="s">
        <v>747</v>
      </c>
      <c r="AN217" s="111" t="s">
        <v>748</v>
      </c>
      <c r="AO217" s="111" t="s">
        <v>749</v>
      </c>
      <c r="AP217" s="111" t="s">
        <v>750</v>
      </c>
      <c r="AQ217" s="111" t="s">
        <v>751</v>
      </c>
      <c r="AR217" s="111" t="s">
        <v>752</v>
      </c>
      <c r="AS217" s="111" t="s">
        <v>753</v>
      </c>
      <c r="AT217" s="111" t="s">
        <v>754</v>
      </c>
      <c r="AU217" s="111" t="s">
        <v>755</v>
      </c>
      <c r="AV217" s="111" t="s">
        <v>756</v>
      </c>
      <c r="AW217" s="111" t="s">
        <v>757</v>
      </c>
      <c r="AX217" s="111" t="s">
        <v>758</v>
      </c>
      <c r="AY217" s="111" t="s">
        <v>759</v>
      </c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</row>
    <row r="218" spans="1:71" ht="16.5" customHeight="1" x14ac:dyDescent="0.3">
      <c r="A218" s="111"/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11"/>
      <c r="AG218" s="111"/>
      <c r="AH218" s="111"/>
      <c r="AI218" s="111"/>
      <c r="AJ218" s="111"/>
      <c r="AK218" s="111"/>
      <c r="AL218" s="111"/>
      <c r="AM218" s="111"/>
      <c r="AN218" s="111"/>
      <c r="AO218" s="111"/>
      <c r="AP218" s="111"/>
      <c r="AQ218" s="111"/>
      <c r="AR218" s="111"/>
      <c r="AS218" s="111"/>
      <c r="AT218" s="111"/>
      <c r="AU218" s="111"/>
      <c r="AV218" s="111"/>
      <c r="AW218" s="111"/>
      <c r="AX218" s="111"/>
      <c r="AY218" s="111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</row>
    <row r="219" spans="1:71" ht="16.5" customHeight="1" x14ac:dyDescent="0.3">
      <c r="A219" s="111" t="s">
        <v>876</v>
      </c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  <c r="AB219" s="111"/>
      <c r="AC219" s="111"/>
      <c r="AD219" s="111"/>
      <c r="AE219" s="111"/>
      <c r="AF219" s="111"/>
      <c r="AG219" s="111"/>
      <c r="AH219" s="111"/>
      <c r="AI219" s="111"/>
      <c r="AJ219" s="111"/>
      <c r="AK219" s="111"/>
      <c r="AL219" s="111"/>
      <c r="AM219" s="111"/>
      <c r="AN219" s="111"/>
      <c r="AO219" s="111"/>
      <c r="AP219" s="111"/>
      <c r="AQ219" s="111"/>
      <c r="AR219" s="111"/>
      <c r="AS219" s="111"/>
      <c r="AT219" s="111"/>
      <c r="AU219" s="111"/>
      <c r="AV219" s="111"/>
      <c r="AW219" s="111"/>
      <c r="AX219" s="111"/>
      <c r="AY219" s="111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</row>
    <row r="220" spans="1:71" ht="16.5" customHeight="1" x14ac:dyDescent="0.3">
      <c r="A220" s="111" t="s">
        <v>1090</v>
      </c>
      <c r="B220" s="111">
        <v>0</v>
      </c>
      <c r="C220" s="111">
        <v>0</v>
      </c>
      <c r="D220" s="111">
        <v>0</v>
      </c>
      <c r="E220" s="111">
        <v>0</v>
      </c>
      <c r="F220" s="111">
        <v>0</v>
      </c>
      <c r="G220" s="111">
        <v>0</v>
      </c>
      <c r="H220" s="111">
        <v>20005525</v>
      </c>
      <c r="I220" s="111">
        <v>26128931</v>
      </c>
      <c r="J220" s="111">
        <v>0</v>
      </c>
      <c r="K220" s="111">
        <v>0</v>
      </c>
      <c r="L220" s="111">
        <v>0</v>
      </c>
      <c r="M220" s="111">
        <v>0</v>
      </c>
      <c r="N220" s="111">
        <v>0</v>
      </c>
      <c r="O220" s="111">
        <v>0</v>
      </c>
      <c r="P220" s="111">
        <v>0</v>
      </c>
      <c r="Q220" s="111">
        <v>0</v>
      </c>
      <c r="R220" s="111">
        <v>0</v>
      </c>
      <c r="S220" s="111">
        <v>0</v>
      </c>
      <c r="T220" s="111">
        <v>0</v>
      </c>
      <c r="U220" s="111">
        <v>0</v>
      </c>
      <c r="V220" s="111">
        <v>0</v>
      </c>
      <c r="W220" s="111">
        <v>0</v>
      </c>
      <c r="X220" s="111">
        <v>0</v>
      </c>
      <c r="Y220" s="111">
        <v>0</v>
      </c>
      <c r="Z220" s="111">
        <v>0</v>
      </c>
      <c r="AA220" s="111">
        <v>0</v>
      </c>
      <c r="AB220" s="111">
        <v>0</v>
      </c>
      <c r="AC220" s="111">
        <v>0</v>
      </c>
      <c r="AD220" s="111">
        <v>0</v>
      </c>
      <c r="AE220" s="111">
        <v>0</v>
      </c>
      <c r="AF220" s="111">
        <v>0</v>
      </c>
      <c r="AG220" s="111">
        <v>0</v>
      </c>
      <c r="AH220" s="111">
        <v>0</v>
      </c>
      <c r="AI220" s="111">
        <v>0</v>
      </c>
      <c r="AJ220" s="111">
        <v>0</v>
      </c>
      <c r="AK220" s="111">
        <v>0</v>
      </c>
      <c r="AL220" s="111">
        <v>0</v>
      </c>
      <c r="AM220" s="111">
        <v>0</v>
      </c>
      <c r="AN220" s="111">
        <v>0</v>
      </c>
      <c r="AO220" s="111">
        <v>0</v>
      </c>
      <c r="AP220" s="111">
        <v>0</v>
      </c>
      <c r="AQ220" s="111">
        <v>0</v>
      </c>
      <c r="AR220" s="111">
        <v>0</v>
      </c>
      <c r="AS220" s="111">
        <v>0</v>
      </c>
      <c r="AT220" s="111">
        <v>0</v>
      </c>
      <c r="AU220" s="111">
        <v>0</v>
      </c>
      <c r="AV220" s="111">
        <v>0</v>
      </c>
      <c r="AW220" s="111">
        <v>0</v>
      </c>
      <c r="AX220" s="111">
        <v>0</v>
      </c>
      <c r="AY220" s="111">
        <v>0</v>
      </c>
      <c r="AZ220" s="7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</row>
    <row r="221" spans="1:71" ht="16.5" customHeight="1" x14ac:dyDescent="0.3">
      <c r="A221" s="111" t="s">
        <v>877</v>
      </c>
      <c r="B221" s="111">
        <v>5123729</v>
      </c>
      <c r="C221" s="111">
        <v>11456324</v>
      </c>
      <c r="D221" s="111">
        <v>15988854</v>
      </c>
      <c r="E221" s="111">
        <v>16409036</v>
      </c>
      <c r="F221" s="111">
        <v>4568217</v>
      </c>
      <c r="G221" s="111">
        <v>8764241</v>
      </c>
      <c r="H221" s="111">
        <v>0</v>
      </c>
      <c r="I221" s="111">
        <v>0</v>
      </c>
      <c r="J221" s="111">
        <v>5001729</v>
      </c>
      <c r="K221" s="111">
        <v>9914111</v>
      </c>
      <c r="L221" s="111">
        <v>14835392</v>
      </c>
      <c r="M221" s="111">
        <v>20667028</v>
      </c>
      <c r="N221" s="111">
        <v>6285696</v>
      </c>
      <c r="O221" s="111">
        <v>12436862</v>
      </c>
      <c r="P221" s="111">
        <v>18647898</v>
      </c>
      <c r="Q221" s="111">
        <v>22344423.960000001</v>
      </c>
      <c r="R221" s="111">
        <v>8960910</v>
      </c>
      <c r="S221" s="111">
        <v>17702077</v>
      </c>
      <c r="T221" s="111">
        <v>26512115</v>
      </c>
      <c r="U221" s="111">
        <v>34899078.379000001</v>
      </c>
      <c r="V221" s="111">
        <v>9925517</v>
      </c>
      <c r="W221" s="111">
        <v>19111060</v>
      </c>
      <c r="X221" s="111">
        <v>27430386</v>
      </c>
      <c r="Y221" s="111">
        <v>36230002.914999999</v>
      </c>
      <c r="Z221" s="111">
        <v>9473561</v>
      </c>
      <c r="AA221" s="111">
        <v>17943522</v>
      </c>
      <c r="AB221" s="111">
        <v>26892212</v>
      </c>
      <c r="AC221" s="111">
        <v>36003173.321000002</v>
      </c>
      <c r="AD221" s="111">
        <v>9896681</v>
      </c>
      <c r="AE221" s="111">
        <v>19742240</v>
      </c>
      <c r="AF221" s="111">
        <v>28356349</v>
      </c>
      <c r="AG221" s="111">
        <v>39154851.902000003</v>
      </c>
      <c r="AH221" s="111">
        <v>8072532</v>
      </c>
      <c r="AI221" s="111">
        <v>17668715</v>
      </c>
      <c r="AJ221" s="111">
        <v>24215530</v>
      </c>
      <c r="AK221" s="111">
        <v>30689644.320999999</v>
      </c>
      <c r="AL221" s="111">
        <v>7692376</v>
      </c>
      <c r="AM221" s="111">
        <v>14907317</v>
      </c>
      <c r="AN221" s="111">
        <v>22375914</v>
      </c>
      <c r="AO221" s="111">
        <v>30077923.386</v>
      </c>
      <c r="AP221" s="111">
        <v>8048131</v>
      </c>
      <c r="AQ221" s="111">
        <v>16072155</v>
      </c>
      <c r="AR221" s="111">
        <v>22873532</v>
      </c>
      <c r="AS221" s="111">
        <v>29714104.960000001</v>
      </c>
      <c r="AT221" s="111">
        <v>7571021</v>
      </c>
      <c r="AU221" s="111">
        <v>15325472</v>
      </c>
      <c r="AV221" s="111">
        <v>24126753</v>
      </c>
      <c r="AW221" s="111">
        <v>31192519.513</v>
      </c>
      <c r="AX221" s="111">
        <v>6756962</v>
      </c>
      <c r="AY221" s="111">
        <v>13757508</v>
      </c>
      <c r="AZ221" s="7"/>
      <c r="BA221" s="7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</row>
    <row r="222" spans="1:71" ht="16.5" customHeight="1" x14ac:dyDescent="0.3">
      <c r="A222" s="111" t="s">
        <v>878</v>
      </c>
      <c r="B222" s="111">
        <v>4636258</v>
      </c>
      <c r="C222" s="111">
        <v>9323358</v>
      </c>
      <c r="D222" s="111">
        <v>14117415</v>
      </c>
      <c r="E222" s="111">
        <v>18956028</v>
      </c>
      <c r="F222" s="111">
        <v>4859640</v>
      </c>
      <c r="G222" s="111">
        <v>9864020</v>
      </c>
      <c r="H222" s="111">
        <v>15008237</v>
      </c>
      <c r="I222" s="111">
        <v>20110719</v>
      </c>
      <c r="J222" s="111">
        <v>4930924</v>
      </c>
      <c r="K222" s="111">
        <v>9800943</v>
      </c>
      <c r="L222" s="111">
        <v>14612821</v>
      </c>
      <c r="M222" s="111">
        <v>19366881</v>
      </c>
      <c r="N222" s="111">
        <v>4520852</v>
      </c>
      <c r="O222" s="111">
        <v>8998315</v>
      </c>
      <c r="P222" s="111">
        <v>13421192</v>
      </c>
      <c r="Q222" s="111">
        <v>17675273.030000001</v>
      </c>
      <c r="R222" s="111">
        <v>4029135</v>
      </c>
      <c r="S222" s="111">
        <v>7890774</v>
      </c>
      <c r="T222" s="111">
        <v>11728109</v>
      </c>
      <c r="U222" s="111">
        <v>15629877.412</v>
      </c>
      <c r="V222" s="111">
        <v>3890950</v>
      </c>
      <c r="W222" s="111">
        <v>7932969</v>
      </c>
      <c r="X222" s="111">
        <v>12330374</v>
      </c>
      <c r="Y222" s="111">
        <v>16541144.309</v>
      </c>
      <c r="Z222" s="111">
        <v>4285895</v>
      </c>
      <c r="AA222" s="111">
        <v>8907935</v>
      </c>
      <c r="AB222" s="111">
        <v>13800526</v>
      </c>
      <c r="AC222" s="111">
        <v>18921752.09</v>
      </c>
      <c r="AD222" s="111">
        <v>5455517</v>
      </c>
      <c r="AE222" s="111">
        <v>10955741</v>
      </c>
      <c r="AF222" s="111">
        <v>16906820</v>
      </c>
      <c r="AG222" s="111">
        <v>20495177.998</v>
      </c>
      <c r="AH222" s="111">
        <v>4073423</v>
      </c>
      <c r="AI222" s="111">
        <v>8577375</v>
      </c>
      <c r="AJ222" s="111">
        <v>14839107</v>
      </c>
      <c r="AK222" s="111">
        <v>21667312.987</v>
      </c>
      <c r="AL222" s="111">
        <v>6916847</v>
      </c>
      <c r="AM222" s="111">
        <v>14248509</v>
      </c>
      <c r="AN222" s="111">
        <v>21986347</v>
      </c>
      <c r="AO222" s="111">
        <v>30150695.022</v>
      </c>
      <c r="AP222" s="111">
        <v>8079404</v>
      </c>
      <c r="AQ222" s="111">
        <v>16404278</v>
      </c>
      <c r="AR222" s="111">
        <v>24960280</v>
      </c>
      <c r="AS222" s="111">
        <v>33879090.920000002</v>
      </c>
      <c r="AT222" s="111">
        <v>8847112</v>
      </c>
      <c r="AU222" s="111">
        <v>17898856</v>
      </c>
      <c r="AV222" s="111">
        <v>27471238</v>
      </c>
      <c r="AW222" s="111">
        <v>37228819.711999997</v>
      </c>
      <c r="AX222" s="111">
        <v>13006390</v>
      </c>
      <c r="AY222" s="111">
        <v>25868567</v>
      </c>
      <c r="AZ222" s="7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</row>
    <row r="223" spans="1:71" ht="16.5" customHeight="1" x14ac:dyDescent="0.3">
      <c r="A223" s="111" t="s">
        <v>879</v>
      </c>
      <c r="B223" s="111">
        <v>754580</v>
      </c>
      <c r="C223" s="111">
        <v>1506631</v>
      </c>
      <c r="D223" s="111">
        <v>2269491</v>
      </c>
      <c r="E223" s="111">
        <v>3028786</v>
      </c>
      <c r="F223" s="111">
        <v>764651</v>
      </c>
      <c r="G223" s="111">
        <v>1600231</v>
      </c>
      <c r="H223" s="111">
        <v>2442216</v>
      </c>
      <c r="I223" s="111">
        <v>3336674</v>
      </c>
      <c r="J223" s="111">
        <v>816011</v>
      </c>
      <c r="K223" s="111">
        <v>1588964</v>
      </c>
      <c r="L223" s="111">
        <v>2291729</v>
      </c>
      <c r="M223" s="111">
        <v>3000999</v>
      </c>
      <c r="N223" s="111">
        <v>717962</v>
      </c>
      <c r="O223" s="111">
        <v>1334733</v>
      </c>
      <c r="P223" s="111">
        <v>1932875</v>
      </c>
      <c r="Q223" s="111">
        <v>2510884.9900000002</v>
      </c>
      <c r="R223" s="111">
        <v>553854</v>
      </c>
      <c r="S223" s="111">
        <v>1099681</v>
      </c>
      <c r="T223" s="111">
        <v>1627591</v>
      </c>
      <c r="U223" s="111">
        <v>2183059.1430000002</v>
      </c>
      <c r="V223" s="111">
        <v>571959</v>
      </c>
      <c r="W223" s="111">
        <v>1235289</v>
      </c>
      <c r="X223" s="111">
        <v>2009077</v>
      </c>
      <c r="Y223" s="111">
        <v>3037080.0380000002</v>
      </c>
      <c r="Z223" s="111">
        <v>1214074</v>
      </c>
      <c r="AA223" s="111">
        <v>2646122</v>
      </c>
      <c r="AB223" s="111">
        <v>4296752</v>
      </c>
      <c r="AC223" s="111">
        <v>6224630.5899999999</v>
      </c>
      <c r="AD223" s="111">
        <v>2270010</v>
      </c>
      <c r="AE223" s="111">
        <v>4602913</v>
      </c>
      <c r="AF223" s="111">
        <v>7189211</v>
      </c>
      <c r="AG223" s="111">
        <v>10153064.049000001</v>
      </c>
      <c r="AH223" s="111">
        <v>3119121</v>
      </c>
      <c r="AI223" s="111">
        <v>6664805</v>
      </c>
      <c r="AJ223" s="111">
        <v>10787909</v>
      </c>
      <c r="AK223" s="111">
        <v>15464345.085000001</v>
      </c>
      <c r="AL223" s="111">
        <v>4791314</v>
      </c>
      <c r="AM223" s="111">
        <v>9962130</v>
      </c>
      <c r="AN223" s="111">
        <v>15514602</v>
      </c>
      <c r="AO223" s="111">
        <v>21487350.545000002</v>
      </c>
      <c r="AP223" s="111">
        <v>5918093</v>
      </c>
      <c r="AQ223" s="111">
        <v>12041631</v>
      </c>
      <c r="AR223" s="111">
        <v>18352328</v>
      </c>
      <c r="AS223" s="111">
        <v>24821823.859999999</v>
      </c>
      <c r="AT223" s="111">
        <v>6447775</v>
      </c>
      <c r="AU223" s="111">
        <v>13056549</v>
      </c>
      <c r="AV223" s="111">
        <v>20105697</v>
      </c>
      <c r="AW223" s="111">
        <v>27342646.640999999</v>
      </c>
      <c r="AX223" s="111">
        <v>7237396</v>
      </c>
      <c r="AY223" s="111">
        <v>14203567</v>
      </c>
      <c r="AZ223" s="7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</row>
    <row r="224" spans="1:71" ht="16.5" customHeight="1" x14ac:dyDescent="0.3">
      <c r="A224" s="111" t="s">
        <v>880</v>
      </c>
      <c r="B224" s="111">
        <v>3881678</v>
      </c>
      <c r="C224" s="111">
        <v>7816727</v>
      </c>
      <c r="D224" s="111">
        <v>11847924</v>
      </c>
      <c r="E224" s="111">
        <v>15927242</v>
      </c>
      <c r="F224" s="111">
        <v>4094989</v>
      </c>
      <c r="G224" s="111">
        <v>8263789</v>
      </c>
      <c r="H224" s="111">
        <v>12566021</v>
      </c>
      <c r="I224" s="111">
        <v>16774045</v>
      </c>
      <c r="J224" s="111">
        <v>4114913</v>
      </c>
      <c r="K224" s="111">
        <v>8211979</v>
      </c>
      <c r="L224" s="111">
        <v>12321092</v>
      </c>
      <c r="M224" s="111">
        <v>16365882</v>
      </c>
      <c r="N224" s="111">
        <v>3802890</v>
      </c>
      <c r="O224" s="111">
        <v>7663582</v>
      </c>
      <c r="P224" s="111">
        <v>11488317</v>
      </c>
      <c r="Q224" s="111">
        <v>15164388.039999999</v>
      </c>
      <c r="R224" s="111">
        <v>3475281</v>
      </c>
      <c r="S224" s="111">
        <v>6791093</v>
      </c>
      <c r="T224" s="111">
        <v>10100518</v>
      </c>
      <c r="U224" s="111">
        <v>13446818.268999999</v>
      </c>
      <c r="V224" s="111">
        <v>3318991</v>
      </c>
      <c r="W224" s="111">
        <v>6697680</v>
      </c>
      <c r="X224" s="111">
        <v>10321297</v>
      </c>
      <c r="Y224" s="111">
        <v>13504064.271</v>
      </c>
      <c r="Z224" s="111">
        <v>3071821</v>
      </c>
      <c r="AA224" s="111">
        <v>6261813</v>
      </c>
      <c r="AB224" s="111">
        <v>9503774</v>
      </c>
      <c r="AC224" s="111">
        <v>12697121.5</v>
      </c>
      <c r="AD224" s="111">
        <v>3185507</v>
      </c>
      <c r="AE224" s="111">
        <v>6352828</v>
      </c>
      <c r="AF224" s="111">
        <v>9717609</v>
      </c>
      <c r="AG224" s="111">
        <v>10342113.948999999</v>
      </c>
      <c r="AH224" s="111">
        <v>954302</v>
      </c>
      <c r="AI224" s="111">
        <v>1912570</v>
      </c>
      <c r="AJ224" s="111">
        <v>4051198</v>
      </c>
      <c r="AK224" s="111">
        <v>6202967.9019999998</v>
      </c>
      <c r="AL224" s="111">
        <v>2125533</v>
      </c>
      <c r="AM224" s="111">
        <v>4286379</v>
      </c>
      <c r="AN224" s="111">
        <v>6471745</v>
      </c>
      <c r="AO224" s="111">
        <v>8663344.477</v>
      </c>
      <c r="AP224" s="111">
        <v>2161311</v>
      </c>
      <c r="AQ224" s="111">
        <v>4362647</v>
      </c>
      <c r="AR224" s="111">
        <v>6607952</v>
      </c>
      <c r="AS224" s="111">
        <v>9057267.0600000005</v>
      </c>
      <c r="AT224" s="111">
        <v>2399337</v>
      </c>
      <c r="AU224" s="111">
        <v>4842307</v>
      </c>
      <c r="AV224" s="111">
        <v>7365541</v>
      </c>
      <c r="AW224" s="111">
        <v>9886173.0710000005</v>
      </c>
      <c r="AX224" s="111">
        <v>5768994</v>
      </c>
      <c r="AY224" s="111">
        <v>11665000</v>
      </c>
      <c r="AZ224" s="7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</row>
    <row r="225" spans="1:71" ht="16.5" customHeight="1" x14ac:dyDescent="0.3">
      <c r="A225" s="111" t="s">
        <v>881</v>
      </c>
      <c r="B225" s="111">
        <v>0</v>
      </c>
      <c r="C225" s="111">
        <v>0</v>
      </c>
      <c r="D225" s="111">
        <v>0</v>
      </c>
      <c r="E225" s="111">
        <v>0</v>
      </c>
      <c r="F225" s="111">
        <v>0</v>
      </c>
      <c r="G225" s="111">
        <v>378518</v>
      </c>
      <c r="H225" s="111">
        <v>581928</v>
      </c>
      <c r="I225" s="111">
        <v>784031</v>
      </c>
      <c r="J225" s="111">
        <v>157672</v>
      </c>
      <c r="K225" s="111">
        <v>336815</v>
      </c>
      <c r="L225" s="111">
        <v>458343</v>
      </c>
      <c r="M225" s="111">
        <v>589118</v>
      </c>
      <c r="N225" s="111">
        <v>131759</v>
      </c>
      <c r="O225" s="111">
        <v>273708</v>
      </c>
      <c r="P225" s="111">
        <v>419120</v>
      </c>
      <c r="Q225" s="111">
        <v>611378.64</v>
      </c>
      <c r="R225" s="111">
        <v>128342</v>
      </c>
      <c r="S225" s="111">
        <v>260510</v>
      </c>
      <c r="T225" s="111">
        <v>385070</v>
      </c>
      <c r="U225" s="111">
        <v>542519.79099999997</v>
      </c>
      <c r="V225" s="111">
        <v>192636</v>
      </c>
      <c r="W225" s="111">
        <v>381397</v>
      </c>
      <c r="X225" s="111">
        <v>577759</v>
      </c>
      <c r="Y225" s="111">
        <v>786761.00899999996</v>
      </c>
      <c r="Z225" s="111">
        <v>256583</v>
      </c>
      <c r="AA225" s="111">
        <v>610829</v>
      </c>
      <c r="AB225" s="111">
        <v>900571</v>
      </c>
      <c r="AC225" s="111">
        <v>1240096.9820000001</v>
      </c>
      <c r="AD225" s="111">
        <v>330996</v>
      </c>
      <c r="AE225" s="111">
        <v>690005</v>
      </c>
      <c r="AF225" s="111">
        <v>994558</v>
      </c>
      <c r="AG225" s="111">
        <v>1315294.405</v>
      </c>
      <c r="AH225" s="111">
        <v>283623</v>
      </c>
      <c r="AI225" s="111">
        <v>603810</v>
      </c>
      <c r="AJ225" s="111">
        <v>953920</v>
      </c>
      <c r="AK225" s="111">
        <v>1537699.855</v>
      </c>
      <c r="AL225" s="111">
        <v>525307</v>
      </c>
      <c r="AM225" s="111">
        <v>1090500</v>
      </c>
      <c r="AN225" s="111">
        <v>1641258</v>
      </c>
      <c r="AO225" s="111">
        <v>2198933.2590000001</v>
      </c>
      <c r="AP225" s="111">
        <v>535771</v>
      </c>
      <c r="AQ225" s="111">
        <v>1095915</v>
      </c>
      <c r="AR225" s="111">
        <v>1637329</v>
      </c>
      <c r="AS225" s="111">
        <v>2174515.14</v>
      </c>
      <c r="AT225" s="111">
        <v>528247</v>
      </c>
      <c r="AU225" s="111">
        <v>1112521</v>
      </c>
      <c r="AV225" s="111">
        <v>1714655</v>
      </c>
      <c r="AW225" s="111">
        <v>2520818.7560000001</v>
      </c>
      <c r="AX225" s="111">
        <v>779419</v>
      </c>
      <c r="AY225" s="111">
        <v>1621602</v>
      </c>
      <c r="AZ225" s="7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</row>
    <row r="226" spans="1:71" ht="16.5" customHeight="1" x14ac:dyDescent="0.3">
      <c r="A226" s="111" t="s">
        <v>971</v>
      </c>
      <c r="B226" s="111">
        <v>0</v>
      </c>
      <c r="C226" s="111">
        <v>0</v>
      </c>
      <c r="D226" s="111">
        <v>0</v>
      </c>
      <c r="E226" s="111">
        <v>0</v>
      </c>
      <c r="F226" s="111">
        <v>0</v>
      </c>
      <c r="G226" s="111">
        <v>25981</v>
      </c>
      <c r="H226" s="111">
        <v>-26658</v>
      </c>
      <c r="I226" s="111">
        <v>-4290</v>
      </c>
      <c r="J226" s="111">
        <v>3943</v>
      </c>
      <c r="K226" s="111">
        <v>4535</v>
      </c>
      <c r="L226" s="111">
        <v>6695</v>
      </c>
      <c r="M226" s="111">
        <v>-6690</v>
      </c>
      <c r="N226" s="111">
        <v>37480</v>
      </c>
      <c r="O226" s="111">
        <v>54468</v>
      </c>
      <c r="P226" s="111">
        <v>40047</v>
      </c>
      <c r="Q226" s="111">
        <v>0</v>
      </c>
      <c r="R226" s="111">
        <v>0</v>
      </c>
      <c r="S226" s="111">
        <v>3610</v>
      </c>
      <c r="T226" s="111">
        <v>272</v>
      </c>
      <c r="U226" s="111">
        <v>22790.873</v>
      </c>
      <c r="V226" s="111">
        <v>0</v>
      </c>
      <c r="W226" s="111">
        <v>37013</v>
      </c>
      <c r="X226" s="111">
        <v>0</v>
      </c>
      <c r="Y226" s="111">
        <v>72978.456000000006</v>
      </c>
      <c r="Z226" s="111">
        <v>0</v>
      </c>
      <c r="AA226" s="111">
        <v>0</v>
      </c>
      <c r="AB226" s="111">
        <v>0</v>
      </c>
      <c r="AC226" s="111">
        <v>0</v>
      </c>
      <c r="AD226" s="111">
        <v>0</v>
      </c>
      <c r="AE226" s="111">
        <v>0</v>
      </c>
      <c r="AF226" s="111">
        <v>239125</v>
      </c>
      <c r="AG226" s="111">
        <v>0</v>
      </c>
      <c r="AH226" s="111">
        <v>0</v>
      </c>
      <c r="AI226" s="111">
        <v>195003</v>
      </c>
      <c r="AJ226" s="111">
        <v>0</v>
      </c>
      <c r="AK226" s="111">
        <v>0</v>
      </c>
      <c r="AL226" s="111">
        <v>0</v>
      </c>
      <c r="AM226" s="111">
        <v>0</v>
      </c>
      <c r="AN226" s="111">
        <v>0</v>
      </c>
      <c r="AO226" s="111">
        <v>0</v>
      </c>
      <c r="AP226" s="111">
        <v>-89033</v>
      </c>
      <c r="AQ226" s="111">
        <v>0</v>
      </c>
      <c r="AR226" s="111">
        <v>0</v>
      </c>
      <c r="AS226" s="111">
        <v>-151790.13</v>
      </c>
      <c r="AT226" s="111">
        <v>0</v>
      </c>
      <c r="AU226" s="111">
        <v>0</v>
      </c>
      <c r="AV226" s="111">
        <v>0</v>
      </c>
      <c r="AW226" s="111">
        <v>-15611.281999999999</v>
      </c>
      <c r="AX226" s="111">
        <v>-55749</v>
      </c>
      <c r="AY226" s="111">
        <v>-78830</v>
      </c>
      <c r="AZ226" s="7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</row>
    <row r="227" spans="1:71" ht="16.5" customHeight="1" x14ac:dyDescent="0.3">
      <c r="A227" s="111" t="s">
        <v>883</v>
      </c>
      <c r="B227" s="111">
        <v>0</v>
      </c>
      <c r="C227" s="111">
        <v>0</v>
      </c>
      <c r="D227" s="111">
        <v>0</v>
      </c>
      <c r="E227" s="111">
        <v>0</v>
      </c>
      <c r="F227" s="111">
        <v>0</v>
      </c>
      <c r="G227" s="111">
        <v>0</v>
      </c>
      <c r="H227" s="111">
        <v>0</v>
      </c>
      <c r="I227" s="111">
        <v>0</v>
      </c>
      <c r="J227" s="111">
        <v>0</v>
      </c>
      <c r="K227" s="111">
        <v>0</v>
      </c>
      <c r="L227" s="111">
        <v>0</v>
      </c>
      <c r="M227" s="111">
        <v>0</v>
      </c>
      <c r="N227" s="111">
        <v>0</v>
      </c>
      <c r="O227" s="111">
        <v>0</v>
      </c>
      <c r="P227" s="111">
        <v>0</v>
      </c>
      <c r="Q227" s="111">
        <v>0</v>
      </c>
      <c r="R227" s="111">
        <v>0</v>
      </c>
      <c r="S227" s="111">
        <v>0</v>
      </c>
      <c r="T227" s="111">
        <v>0</v>
      </c>
      <c r="U227" s="111">
        <v>0</v>
      </c>
      <c r="V227" s="111">
        <v>0</v>
      </c>
      <c r="W227" s="111">
        <v>0</v>
      </c>
      <c r="X227" s="111">
        <v>0</v>
      </c>
      <c r="Y227" s="111">
        <v>0</v>
      </c>
      <c r="Z227" s="111">
        <v>0</v>
      </c>
      <c r="AA227" s="111">
        <v>0</v>
      </c>
      <c r="AB227" s="111">
        <v>2447</v>
      </c>
      <c r="AC227" s="111">
        <v>3625</v>
      </c>
      <c r="AD227" s="111">
        <v>0</v>
      </c>
      <c r="AE227" s="111">
        <v>0</v>
      </c>
      <c r="AF227" s="111">
        <v>2978</v>
      </c>
      <c r="AG227" s="111">
        <v>10875</v>
      </c>
      <c r="AH227" s="111">
        <v>-6983</v>
      </c>
      <c r="AI227" s="111">
        <v>-10411</v>
      </c>
      <c r="AJ227" s="111">
        <v>-11175</v>
      </c>
      <c r="AK227" s="111">
        <v>-23896.514999999999</v>
      </c>
      <c r="AL227" s="111">
        <v>-3347</v>
      </c>
      <c r="AM227" s="111">
        <v>-5751</v>
      </c>
      <c r="AN227" s="111">
        <v>-8977</v>
      </c>
      <c r="AO227" s="111">
        <v>-5368.4430000000002</v>
      </c>
      <c r="AP227" s="111">
        <v>12578</v>
      </c>
      <c r="AQ227" s="111">
        <v>36464</v>
      </c>
      <c r="AR227" s="111">
        <v>69405</v>
      </c>
      <c r="AS227" s="111">
        <v>122974.18</v>
      </c>
      <c r="AT227" s="111">
        <v>16805</v>
      </c>
      <c r="AU227" s="111">
        <v>40625</v>
      </c>
      <c r="AV227" s="111">
        <v>65891</v>
      </c>
      <c r="AW227" s="111">
        <v>85867.508000000002</v>
      </c>
      <c r="AX227" s="111">
        <v>7421</v>
      </c>
      <c r="AY227" s="111">
        <v>7341</v>
      </c>
      <c r="AZ227" s="7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</row>
    <row r="228" spans="1:71" ht="16.5" customHeight="1" x14ac:dyDescent="0.3">
      <c r="A228" s="111" t="s">
        <v>884</v>
      </c>
      <c r="B228" s="111">
        <v>0</v>
      </c>
      <c r="C228" s="111">
        <v>0</v>
      </c>
      <c r="D228" s="111">
        <v>0</v>
      </c>
      <c r="E228" s="111">
        <v>0</v>
      </c>
      <c r="F228" s="111">
        <v>0</v>
      </c>
      <c r="G228" s="111">
        <v>4921</v>
      </c>
      <c r="H228" s="111">
        <v>1559</v>
      </c>
      <c r="I228" s="111">
        <v>-18911</v>
      </c>
      <c r="J228" s="111">
        <v>-27538</v>
      </c>
      <c r="K228" s="111">
        <v>-31137</v>
      </c>
      <c r="L228" s="111">
        <v>-31878</v>
      </c>
      <c r="M228" s="111">
        <v>3580</v>
      </c>
      <c r="N228" s="111">
        <v>-382</v>
      </c>
      <c r="O228" s="111">
        <v>5420</v>
      </c>
      <c r="P228" s="111">
        <v>34888</v>
      </c>
      <c r="Q228" s="111">
        <v>1173.29</v>
      </c>
      <c r="R228" s="111">
        <v>19158</v>
      </c>
      <c r="S228" s="111">
        <v>51991</v>
      </c>
      <c r="T228" s="111">
        <v>101658</v>
      </c>
      <c r="U228" s="111">
        <v>78725.479000000007</v>
      </c>
      <c r="V228" s="111">
        <v>-75730</v>
      </c>
      <c r="W228" s="111">
        <v>-26369</v>
      </c>
      <c r="X228" s="111">
        <v>-22708</v>
      </c>
      <c r="Y228" s="111">
        <v>-3342.5749999999998</v>
      </c>
      <c r="Z228" s="111">
        <v>-34547</v>
      </c>
      <c r="AA228" s="111">
        <v>8805</v>
      </c>
      <c r="AB228" s="111">
        <v>14844</v>
      </c>
      <c r="AC228" s="111">
        <v>19719.184000000001</v>
      </c>
      <c r="AD228" s="111">
        <v>-48352</v>
      </c>
      <c r="AE228" s="111">
        <v>190802</v>
      </c>
      <c r="AF228" s="111">
        <v>423261</v>
      </c>
      <c r="AG228" s="111">
        <v>25736.067999999999</v>
      </c>
      <c r="AH228" s="111">
        <v>179320</v>
      </c>
      <c r="AI228" s="111">
        <v>134778</v>
      </c>
      <c r="AJ228" s="111">
        <v>106865</v>
      </c>
      <c r="AK228" s="111">
        <v>-29634.35</v>
      </c>
      <c r="AL228" s="111">
        <v>171185</v>
      </c>
      <c r="AM228" s="111">
        <v>56784</v>
      </c>
      <c r="AN228" s="111">
        <v>68567</v>
      </c>
      <c r="AO228" s="111">
        <v>-247517.6</v>
      </c>
      <c r="AP228" s="111">
        <v>320372</v>
      </c>
      <c r="AQ228" s="111">
        <v>322782</v>
      </c>
      <c r="AR228" s="111">
        <v>304024</v>
      </c>
      <c r="AS228" s="111">
        <v>201914.18</v>
      </c>
      <c r="AT228" s="111">
        <v>-159152</v>
      </c>
      <c r="AU228" s="111">
        <v>-524959</v>
      </c>
      <c r="AV228" s="111">
        <v>-529493</v>
      </c>
      <c r="AW228" s="111">
        <v>-416414.80599999998</v>
      </c>
      <c r="AX228" s="111">
        <v>0</v>
      </c>
      <c r="AY228" s="111">
        <v>-81090</v>
      </c>
      <c r="AZ228" s="7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</row>
    <row r="229" spans="1:71" ht="16.5" customHeight="1" x14ac:dyDescent="0.3">
      <c r="A229" s="111" t="s">
        <v>1091</v>
      </c>
      <c r="B229" s="111">
        <v>0</v>
      </c>
      <c r="C229" s="111">
        <v>0</v>
      </c>
      <c r="D229" s="111">
        <v>0</v>
      </c>
      <c r="E229" s="111">
        <v>0</v>
      </c>
      <c r="F229" s="111">
        <v>0</v>
      </c>
      <c r="G229" s="111">
        <v>0</v>
      </c>
      <c r="H229" s="111">
        <v>0</v>
      </c>
      <c r="I229" s="111">
        <v>336096</v>
      </c>
      <c r="J229" s="111">
        <v>0</v>
      </c>
      <c r="K229" s="111">
        <v>0</v>
      </c>
      <c r="L229" s="111">
        <v>0</v>
      </c>
      <c r="M229" s="111">
        <v>0</v>
      </c>
      <c r="N229" s="111">
        <v>0</v>
      </c>
      <c r="O229" s="111">
        <v>0</v>
      </c>
      <c r="P229" s="111">
        <v>0</v>
      </c>
      <c r="Q229" s="111">
        <v>0</v>
      </c>
      <c r="R229" s="111">
        <v>0</v>
      </c>
      <c r="S229" s="111">
        <v>0</v>
      </c>
      <c r="T229" s="111">
        <v>0</v>
      </c>
      <c r="U229" s="111">
        <v>0</v>
      </c>
      <c r="V229" s="111">
        <v>0</v>
      </c>
      <c r="W229" s="111">
        <v>0</v>
      </c>
      <c r="X229" s="111">
        <v>0</v>
      </c>
      <c r="Y229" s="111">
        <v>0</v>
      </c>
      <c r="Z229" s="111">
        <v>0</v>
      </c>
      <c r="AA229" s="111">
        <v>0</v>
      </c>
      <c r="AB229" s="111">
        <v>0</v>
      </c>
      <c r="AC229" s="111">
        <v>0</v>
      </c>
      <c r="AD229" s="111">
        <v>0</v>
      </c>
      <c r="AE229" s="111">
        <v>0</v>
      </c>
      <c r="AF229" s="111">
        <v>0</v>
      </c>
      <c r="AG229" s="111">
        <v>0</v>
      </c>
      <c r="AH229" s="111">
        <v>0</v>
      </c>
      <c r="AI229" s="111">
        <v>0</v>
      </c>
      <c r="AJ229" s="111">
        <v>0</v>
      </c>
      <c r="AK229" s="111">
        <v>0</v>
      </c>
      <c r="AL229" s="111">
        <v>0</v>
      </c>
      <c r="AM229" s="111">
        <v>0</v>
      </c>
      <c r="AN229" s="111">
        <v>0</v>
      </c>
      <c r="AO229" s="111">
        <v>0</v>
      </c>
      <c r="AP229" s="111">
        <v>166874</v>
      </c>
      <c r="AQ229" s="111">
        <v>0</v>
      </c>
      <c r="AR229" s="111">
        <v>0</v>
      </c>
      <c r="AS229" s="111">
        <v>635294.06999999995</v>
      </c>
      <c r="AT229" s="111">
        <v>0</v>
      </c>
      <c r="AU229" s="111">
        <v>0</v>
      </c>
      <c r="AV229" s="111">
        <v>0</v>
      </c>
      <c r="AW229" s="111">
        <v>0</v>
      </c>
      <c r="AX229" s="111">
        <v>0</v>
      </c>
      <c r="AY229" s="111">
        <v>0</v>
      </c>
      <c r="AZ229" s="7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</row>
    <row r="230" spans="1:71" ht="16.5" customHeight="1" x14ac:dyDescent="0.3">
      <c r="A230" s="111" t="s">
        <v>1092</v>
      </c>
      <c r="B230" s="111">
        <v>0</v>
      </c>
      <c r="C230" s="111">
        <v>0</v>
      </c>
      <c r="D230" s="111">
        <v>0</v>
      </c>
      <c r="E230" s="111">
        <v>0</v>
      </c>
      <c r="F230" s="111">
        <v>0</v>
      </c>
      <c r="G230" s="111">
        <v>0</v>
      </c>
      <c r="H230" s="111">
        <v>0</v>
      </c>
      <c r="I230" s="111">
        <v>224560</v>
      </c>
      <c r="J230" s="111">
        <v>0</v>
      </c>
      <c r="K230" s="111">
        <v>0</v>
      </c>
      <c r="L230" s="111">
        <v>0</v>
      </c>
      <c r="M230" s="111">
        <v>0</v>
      </c>
      <c r="N230" s="111">
        <v>385500</v>
      </c>
      <c r="O230" s="111">
        <v>771000</v>
      </c>
      <c r="P230" s="111">
        <v>1157000</v>
      </c>
      <c r="Q230" s="111">
        <v>0</v>
      </c>
      <c r="R230" s="111">
        <v>0</v>
      </c>
      <c r="S230" s="111">
        <v>0</v>
      </c>
      <c r="T230" s="111">
        <v>0</v>
      </c>
      <c r="U230" s="111">
        <v>0</v>
      </c>
      <c r="V230" s="111">
        <v>0</v>
      </c>
      <c r="W230" s="111">
        <v>0</v>
      </c>
      <c r="X230" s="111">
        <v>0</v>
      </c>
      <c r="Y230" s="111">
        <v>0</v>
      </c>
      <c r="Z230" s="111">
        <v>0</v>
      </c>
      <c r="AA230" s="111">
        <v>0</v>
      </c>
      <c r="AB230" s="111">
        <v>0</v>
      </c>
      <c r="AC230" s="111">
        <v>0</v>
      </c>
      <c r="AD230" s="111">
        <v>0</v>
      </c>
      <c r="AE230" s="111">
        <v>0</v>
      </c>
      <c r="AF230" s="111">
        <v>0</v>
      </c>
      <c r="AG230" s="111">
        <v>0</v>
      </c>
      <c r="AH230" s="111">
        <v>0</v>
      </c>
      <c r="AI230" s="111">
        <v>0</v>
      </c>
      <c r="AJ230" s="111">
        <v>0</v>
      </c>
      <c r="AK230" s="111">
        <v>0</v>
      </c>
      <c r="AL230" s="111">
        <v>0</v>
      </c>
      <c r="AM230" s="111">
        <v>0</v>
      </c>
      <c r="AN230" s="111">
        <v>0</v>
      </c>
      <c r="AO230" s="111">
        <v>0</v>
      </c>
      <c r="AP230" s="111">
        <v>0</v>
      </c>
      <c r="AQ230" s="111">
        <v>0</v>
      </c>
      <c r="AR230" s="111">
        <v>0</v>
      </c>
      <c r="AS230" s="111">
        <v>0</v>
      </c>
      <c r="AT230" s="111">
        <v>0</v>
      </c>
      <c r="AU230" s="111">
        <v>0</v>
      </c>
      <c r="AV230" s="111">
        <v>0</v>
      </c>
      <c r="AW230" s="111">
        <v>0</v>
      </c>
      <c r="AX230" s="111">
        <v>0</v>
      </c>
      <c r="AY230" s="111">
        <v>0</v>
      </c>
      <c r="AZ230" s="7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</row>
    <row r="231" spans="1:71" ht="16.5" customHeight="1" x14ac:dyDescent="0.3">
      <c r="A231" s="111" t="s">
        <v>1093</v>
      </c>
      <c r="B231" s="111">
        <v>0</v>
      </c>
      <c r="C231" s="111">
        <v>0</v>
      </c>
      <c r="D231" s="111">
        <v>0</v>
      </c>
      <c r="E231" s="111">
        <v>0</v>
      </c>
      <c r="F231" s="111">
        <v>0</v>
      </c>
      <c r="G231" s="111">
        <v>0</v>
      </c>
      <c r="H231" s="111">
        <v>0</v>
      </c>
      <c r="I231" s="111">
        <v>0</v>
      </c>
      <c r="J231" s="111">
        <v>0</v>
      </c>
      <c r="K231" s="111">
        <v>0</v>
      </c>
      <c r="L231" s="111">
        <v>0</v>
      </c>
      <c r="M231" s="111">
        <v>0</v>
      </c>
      <c r="N231" s="111">
        <v>0</v>
      </c>
      <c r="O231" s="111">
        <v>0</v>
      </c>
      <c r="P231" s="111">
        <v>0</v>
      </c>
      <c r="Q231" s="111">
        <v>0</v>
      </c>
      <c r="R231" s="111">
        <v>0</v>
      </c>
      <c r="S231" s="111">
        <v>0</v>
      </c>
      <c r="T231" s="111">
        <v>0</v>
      </c>
      <c r="U231" s="111">
        <v>0</v>
      </c>
      <c r="V231" s="111">
        <v>0</v>
      </c>
      <c r="W231" s="111">
        <v>0</v>
      </c>
      <c r="X231" s="111">
        <v>0</v>
      </c>
      <c r="Y231" s="111">
        <v>0</v>
      </c>
      <c r="Z231" s="111">
        <v>0</v>
      </c>
      <c r="AA231" s="111">
        <v>0</v>
      </c>
      <c r="AB231" s="111">
        <v>0</v>
      </c>
      <c r="AC231" s="111">
        <v>0</v>
      </c>
      <c r="AD231" s="111">
        <v>0</v>
      </c>
      <c r="AE231" s="111">
        <v>0</v>
      </c>
      <c r="AF231" s="111">
        <v>0</v>
      </c>
      <c r="AG231" s="111">
        <v>0</v>
      </c>
      <c r="AH231" s="111">
        <v>0</v>
      </c>
      <c r="AI231" s="111">
        <v>0</v>
      </c>
      <c r="AJ231" s="111">
        <v>0</v>
      </c>
      <c r="AK231" s="111">
        <v>0</v>
      </c>
      <c r="AL231" s="111">
        <v>0</v>
      </c>
      <c r="AM231" s="111">
        <v>0</v>
      </c>
      <c r="AN231" s="111">
        <v>0</v>
      </c>
      <c r="AO231" s="111">
        <v>0</v>
      </c>
      <c r="AP231" s="111">
        <v>0</v>
      </c>
      <c r="AQ231" s="111">
        <v>0</v>
      </c>
      <c r="AR231" s="111">
        <v>0</v>
      </c>
      <c r="AS231" s="111">
        <v>0</v>
      </c>
      <c r="AT231" s="111">
        <v>0</v>
      </c>
      <c r="AU231" s="111">
        <v>0</v>
      </c>
      <c r="AV231" s="111">
        <v>0</v>
      </c>
      <c r="AW231" s="111">
        <v>1000</v>
      </c>
      <c r="AX231" s="111">
        <v>0</v>
      </c>
      <c r="AY231" s="111">
        <v>0</v>
      </c>
      <c r="AZ231" s="7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</row>
    <row r="232" spans="1:71" ht="16.5" customHeight="1" x14ac:dyDescent="0.3">
      <c r="A232" s="111" t="s">
        <v>885</v>
      </c>
      <c r="B232" s="111">
        <v>0</v>
      </c>
      <c r="C232" s="111">
        <v>0</v>
      </c>
      <c r="D232" s="111">
        <v>0</v>
      </c>
      <c r="E232" s="111">
        <v>0</v>
      </c>
      <c r="F232" s="111">
        <v>0</v>
      </c>
      <c r="G232" s="111">
        <v>0</v>
      </c>
      <c r="H232" s="111">
        <v>0</v>
      </c>
      <c r="I232" s="111">
        <v>0</v>
      </c>
      <c r="J232" s="111">
        <v>0</v>
      </c>
      <c r="K232" s="111">
        <v>0</v>
      </c>
      <c r="L232" s="111">
        <v>0</v>
      </c>
      <c r="M232" s="111">
        <v>0</v>
      </c>
      <c r="N232" s="111">
        <v>27182</v>
      </c>
      <c r="O232" s="111">
        <v>27182</v>
      </c>
      <c r="P232" s="111">
        <v>27182</v>
      </c>
      <c r="Q232" s="111">
        <v>0</v>
      </c>
      <c r="R232" s="111">
        <v>0</v>
      </c>
      <c r="S232" s="111">
        <v>0</v>
      </c>
      <c r="T232" s="111">
        <v>0</v>
      </c>
      <c r="U232" s="111">
        <v>0</v>
      </c>
      <c r="V232" s="111">
        <v>0</v>
      </c>
      <c r="W232" s="111">
        <v>0</v>
      </c>
      <c r="X232" s="111">
        <v>0</v>
      </c>
      <c r="Y232" s="111">
        <v>0</v>
      </c>
      <c r="Z232" s="111">
        <v>0</v>
      </c>
      <c r="AA232" s="111">
        <v>0</v>
      </c>
      <c r="AB232" s="111">
        <v>0</v>
      </c>
      <c r="AC232" s="111">
        <v>0</v>
      </c>
      <c r="AD232" s="111">
        <v>0</v>
      </c>
      <c r="AE232" s="111">
        <v>0</v>
      </c>
      <c r="AF232" s="111">
        <v>0</v>
      </c>
      <c r="AG232" s="111">
        <v>0</v>
      </c>
      <c r="AH232" s="111">
        <v>0</v>
      </c>
      <c r="AI232" s="111">
        <v>0</v>
      </c>
      <c r="AJ232" s="111">
        <v>0</v>
      </c>
      <c r="AK232" s="111">
        <v>0</v>
      </c>
      <c r="AL232" s="111">
        <v>0</v>
      </c>
      <c r="AM232" s="111">
        <v>0</v>
      </c>
      <c r="AN232" s="111">
        <v>0</v>
      </c>
      <c r="AO232" s="111">
        <v>0</v>
      </c>
      <c r="AP232" s="111">
        <v>0</v>
      </c>
      <c r="AQ232" s="111">
        <v>0</v>
      </c>
      <c r="AR232" s="111">
        <v>0</v>
      </c>
      <c r="AS232" s="111">
        <v>0</v>
      </c>
      <c r="AT232" s="111">
        <v>0</v>
      </c>
      <c r="AU232" s="111">
        <v>0</v>
      </c>
      <c r="AV232" s="111">
        <v>0</v>
      </c>
      <c r="AW232" s="111">
        <v>0</v>
      </c>
      <c r="AX232" s="111">
        <v>0</v>
      </c>
      <c r="AY232" s="111">
        <v>0</v>
      </c>
      <c r="AZ232" s="7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</row>
    <row r="233" spans="1:71" ht="16.5" customHeight="1" x14ac:dyDescent="0.3">
      <c r="A233" s="111" t="s">
        <v>886</v>
      </c>
      <c r="B233" s="111">
        <v>0</v>
      </c>
      <c r="C233" s="111">
        <v>0</v>
      </c>
      <c r="D233" s="111">
        <v>0</v>
      </c>
      <c r="E233" s="111">
        <v>0</v>
      </c>
      <c r="F233" s="111">
        <v>0</v>
      </c>
      <c r="G233" s="111">
        <v>0</v>
      </c>
      <c r="H233" s="111">
        <v>0</v>
      </c>
      <c r="I233" s="111">
        <v>0</v>
      </c>
      <c r="J233" s="111">
        <v>0</v>
      </c>
      <c r="K233" s="111">
        <v>0</v>
      </c>
      <c r="L233" s="111">
        <v>0</v>
      </c>
      <c r="M233" s="111">
        <v>0</v>
      </c>
      <c r="N233" s="111">
        <v>0</v>
      </c>
      <c r="O233" s="111">
        <v>0</v>
      </c>
      <c r="P233" s="111">
        <v>0</v>
      </c>
      <c r="Q233" s="111">
        <v>0</v>
      </c>
      <c r="R233" s="111">
        <v>0</v>
      </c>
      <c r="S233" s="111">
        <v>0</v>
      </c>
      <c r="T233" s="111">
        <v>0</v>
      </c>
      <c r="U233" s="111">
        <v>0</v>
      </c>
      <c r="V233" s="111">
        <v>0</v>
      </c>
      <c r="W233" s="111">
        <v>0</v>
      </c>
      <c r="X233" s="111">
        <v>0</v>
      </c>
      <c r="Y233" s="111">
        <v>0</v>
      </c>
      <c r="Z233" s="111">
        <v>0</v>
      </c>
      <c r="AA233" s="111">
        <v>597</v>
      </c>
      <c r="AB233" s="111">
        <v>0</v>
      </c>
      <c r="AC233" s="111">
        <v>0</v>
      </c>
      <c r="AD233" s="111">
        <v>0</v>
      </c>
      <c r="AE233" s="111">
        <v>0</v>
      </c>
      <c r="AF233" s="111">
        <v>0</v>
      </c>
      <c r="AG233" s="111">
        <v>0</v>
      </c>
      <c r="AH233" s="111">
        <v>0</v>
      </c>
      <c r="AI233" s="111">
        <v>0</v>
      </c>
      <c r="AJ233" s="111">
        <v>0</v>
      </c>
      <c r="AK233" s="111">
        <v>0</v>
      </c>
      <c r="AL233" s="111">
        <v>0</v>
      </c>
      <c r="AM233" s="111">
        <v>0</v>
      </c>
      <c r="AN233" s="111">
        <v>0</v>
      </c>
      <c r="AO233" s="111">
        <v>0</v>
      </c>
      <c r="AP233" s="111">
        <v>0</v>
      </c>
      <c r="AQ233" s="111">
        <v>0</v>
      </c>
      <c r="AR233" s="111">
        <v>0</v>
      </c>
      <c r="AS233" s="111">
        <v>0</v>
      </c>
      <c r="AT233" s="111">
        <v>0</v>
      </c>
      <c r="AU233" s="111">
        <v>0</v>
      </c>
      <c r="AV233" s="111">
        <v>0</v>
      </c>
      <c r="AW233" s="111">
        <v>0</v>
      </c>
      <c r="AX233" s="111">
        <v>0</v>
      </c>
      <c r="AY233" s="111">
        <v>0</v>
      </c>
      <c r="AZ233" s="7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</row>
    <row r="234" spans="1:71" ht="16.5" customHeight="1" x14ac:dyDescent="0.3">
      <c r="A234" s="111" t="s">
        <v>887</v>
      </c>
      <c r="B234" s="111">
        <v>0</v>
      </c>
      <c r="C234" s="111">
        <v>0</v>
      </c>
      <c r="D234" s="111">
        <v>0</v>
      </c>
      <c r="E234" s="111">
        <v>0</v>
      </c>
      <c r="F234" s="111">
        <v>0</v>
      </c>
      <c r="G234" s="111">
        <v>0</v>
      </c>
      <c r="H234" s="111">
        <v>0</v>
      </c>
      <c r="I234" s="111">
        <v>0</v>
      </c>
      <c r="J234" s="111">
        <v>0</v>
      </c>
      <c r="K234" s="111">
        <v>0</v>
      </c>
      <c r="L234" s="111">
        <v>0</v>
      </c>
      <c r="M234" s="111">
        <v>0</v>
      </c>
      <c r="N234" s="111">
        <v>0</v>
      </c>
      <c r="O234" s="111">
        <v>0</v>
      </c>
      <c r="P234" s="111">
        <v>0</v>
      </c>
      <c r="Q234" s="111">
        <v>0</v>
      </c>
      <c r="R234" s="111">
        <v>0</v>
      </c>
      <c r="S234" s="111">
        <v>0</v>
      </c>
      <c r="T234" s="111">
        <v>0</v>
      </c>
      <c r="U234" s="111">
        <v>0</v>
      </c>
      <c r="V234" s="111">
        <v>0</v>
      </c>
      <c r="W234" s="111">
        <v>-339882</v>
      </c>
      <c r="X234" s="111">
        <v>0</v>
      </c>
      <c r="Y234" s="111">
        <v>0</v>
      </c>
      <c r="Z234" s="111">
        <v>0</v>
      </c>
      <c r="AA234" s="111">
        <v>0</v>
      </c>
      <c r="AB234" s="111">
        <v>0</v>
      </c>
      <c r="AC234" s="111">
        <v>0</v>
      </c>
      <c r="AD234" s="111">
        <v>0</v>
      </c>
      <c r="AE234" s="111">
        <v>0</v>
      </c>
      <c r="AF234" s="111">
        <v>0</v>
      </c>
      <c r="AG234" s="111">
        <v>0</v>
      </c>
      <c r="AH234" s="111">
        <v>0</v>
      </c>
      <c r="AI234" s="111">
        <v>0</v>
      </c>
      <c r="AJ234" s="111">
        <v>0</v>
      </c>
      <c r="AK234" s="111">
        <v>0</v>
      </c>
      <c r="AL234" s="111">
        <v>0</v>
      </c>
      <c r="AM234" s="111">
        <v>0</v>
      </c>
      <c r="AN234" s="111">
        <v>0</v>
      </c>
      <c r="AO234" s="111">
        <v>0</v>
      </c>
      <c r="AP234" s="111">
        <v>0</v>
      </c>
      <c r="AQ234" s="111">
        <v>0</v>
      </c>
      <c r="AR234" s="111">
        <v>0</v>
      </c>
      <c r="AS234" s="111">
        <v>0</v>
      </c>
      <c r="AT234" s="111">
        <v>0</v>
      </c>
      <c r="AU234" s="111">
        <v>0</v>
      </c>
      <c r="AV234" s="111">
        <v>0</v>
      </c>
      <c r="AW234" s="111">
        <v>0</v>
      </c>
      <c r="AX234" s="111">
        <v>0</v>
      </c>
      <c r="AY234" s="111">
        <v>0</v>
      </c>
      <c r="AZ234" s="7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</row>
    <row r="235" spans="1:71" ht="16.5" customHeight="1" x14ac:dyDescent="0.3">
      <c r="A235" s="111" t="s">
        <v>888</v>
      </c>
      <c r="B235" s="111">
        <v>0</v>
      </c>
      <c r="C235" s="111">
        <v>0</v>
      </c>
      <c r="D235" s="111">
        <v>0</v>
      </c>
      <c r="E235" s="111">
        <v>0</v>
      </c>
      <c r="F235" s="111">
        <v>0</v>
      </c>
      <c r="G235" s="111">
        <v>491</v>
      </c>
      <c r="H235" s="111">
        <v>0</v>
      </c>
      <c r="I235" s="111">
        <v>0</v>
      </c>
      <c r="J235" s="111">
        <v>0</v>
      </c>
      <c r="K235" s="111">
        <v>0</v>
      </c>
      <c r="L235" s="111">
        <v>0</v>
      </c>
      <c r="M235" s="111">
        <v>0</v>
      </c>
      <c r="N235" s="111">
        <v>0</v>
      </c>
      <c r="O235" s="111">
        <v>0</v>
      </c>
      <c r="P235" s="111">
        <v>0</v>
      </c>
      <c r="Q235" s="111">
        <v>0</v>
      </c>
      <c r="R235" s="111">
        <v>0</v>
      </c>
      <c r="S235" s="111">
        <v>0</v>
      </c>
      <c r="T235" s="111">
        <v>0</v>
      </c>
      <c r="U235" s="111">
        <v>0</v>
      </c>
      <c r="V235" s="111">
        <v>0</v>
      </c>
      <c r="W235" s="111">
        <v>0</v>
      </c>
      <c r="X235" s="111">
        <v>0</v>
      </c>
      <c r="Y235" s="111">
        <v>0</v>
      </c>
      <c r="Z235" s="111">
        <v>0</v>
      </c>
      <c r="AA235" s="111">
        <v>0</v>
      </c>
      <c r="AB235" s="111">
        <v>0</v>
      </c>
      <c r="AC235" s="111">
        <v>0</v>
      </c>
      <c r="AD235" s="111">
        <v>0</v>
      </c>
      <c r="AE235" s="111">
        <v>0</v>
      </c>
      <c r="AF235" s="111">
        <v>0</v>
      </c>
      <c r="AG235" s="111">
        <v>0</v>
      </c>
      <c r="AH235" s="111">
        <v>0</v>
      </c>
      <c r="AI235" s="111">
        <v>0</v>
      </c>
      <c r="AJ235" s="111">
        <v>0</v>
      </c>
      <c r="AK235" s="111">
        <v>0</v>
      </c>
      <c r="AL235" s="111">
        <v>0</v>
      </c>
      <c r="AM235" s="111">
        <v>0</v>
      </c>
      <c r="AN235" s="111">
        <v>0</v>
      </c>
      <c r="AO235" s="111">
        <v>0</v>
      </c>
      <c r="AP235" s="111">
        <v>0</v>
      </c>
      <c r="AQ235" s="111">
        <v>0</v>
      </c>
      <c r="AR235" s="111">
        <v>0</v>
      </c>
      <c r="AS235" s="111">
        <v>0</v>
      </c>
      <c r="AT235" s="111">
        <v>0</v>
      </c>
      <c r="AU235" s="111">
        <v>0</v>
      </c>
      <c r="AV235" s="111">
        <v>0</v>
      </c>
      <c r="AW235" s="111">
        <v>0</v>
      </c>
      <c r="AX235" s="111">
        <v>0</v>
      </c>
      <c r="AY235" s="111">
        <v>0</v>
      </c>
      <c r="AZ235" s="7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</row>
    <row r="236" spans="1:71" ht="16.5" customHeight="1" x14ac:dyDescent="0.3">
      <c r="A236" s="111" t="s">
        <v>1094</v>
      </c>
      <c r="B236" s="111">
        <v>0</v>
      </c>
      <c r="C236" s="111">
        <v>0</v>
      </c>
      <c r="D236" s="111">
        <v>0</v>
      </c>
      <c r="E236" s="111">
        <v>0</v>
      </c>
      <c r="F236" s="111">
        <v>0</v>
      </c>
      <c r="G236" s="111">
        <v>0</v>
      </c>
      <c r="H236" s="111">
        <v>0</v>
      </c>
      <c r="I236" s="111">
        <v>0</v>
      </c>
      <c r="J236" s="111">
        <v>0</v>
      </c>
      <c r="K236" s="111">
        <v>0</v>
      </c>
      <c r="L236" s="111">
        <v>0</v>
      </c>
      <c r="M236" s="111">
        <v>0</v>
      </c>
      <c r="N236" s="111">
        <v>-97</v>
      </c>
      <c r="O236" s="111">
        <v>0</v>
      </c>
      <c r="P236" s="111">
        <v>0</v>
      </c>
      <c r="Q236" s="111">
        <v>0</v>
      </c>
      <c r="R236" s="111">
        <v>0</v>
      </c>
      <c r="S236" s="111">
        <v>0</v>
      </c>
      <c r="T236" s="111">
        <v>0</v>
      </c>
      <c r="U236" s="111">
        <v>0</v>
      </c>
      <c r="V236" s="111">
        <v>0</v>
      </c>
      <c r="W236" s="111">
        <v>146894</v>
      </c>
      <c r="X236" s="111">
        <v>0</v>
      </c>
      <c r="Y236" s="111">
        <v>0</v>
      </c>
      <c r="Z236" s="111">
        <v>0</v>
      </c>
      <c r="AA236" s="111">
        <v>0</v>
      </c>
      <c r="AB236" s="111">
        <v>0</v>
      </c>
      <c r="AC236" s="111">
        <v>0</v>
      </c>
      <c r="AD236" s="111">
        <v>0</v>
      </c>
      <c r="AE236" s="111">
        <v>0</v>
      </c>
      <c r="AF236" s="111">
        <v>301748</v>
      </c>
      <c r="AG236" s="111">
        <v>0</v>
      </c>
      <c r="AH236" s="111">
        <v>0</v>
      </c>
      <c r="AI236" s="111">
        <v>-396</v>
      </c>
      <c r="AJ236" s="111">
        <v>0</v>
      </c>
      <c r="AK236" s="111">
        <v>0</v>
      </c>
      <c r="AL236" s="111">
        <v>0</v>
      </c>
      <c r="AM236" s="111">
        <v>0</v>
      </c>
      <c r="AN236" s="111">
        <v>0</v>
      </c>
      <c r="AO236" s="111">
        <v>0</v>
      </c>
      <c r="AP236" s="111">
        <v>-10319</v>
      </c>
      <c r="AQ236" s="111">
        <v>0</v>
      </c>
      <c r="AR236" s="111">
        <v>0</v>
      </c>
      <c r="AS236" s="111">
        <v>2255.2399999999998</v>
      </c>
      <c r="AT236" s="111">
        <v>0</v>
      </c>
      <c r="AU236" s="111">
        <v>0</v>
      </c>
      <c r="AV236" s="111">
        <v>0</v>
      </c>
      <c r="AW236" s="111">
        <v>0</v>
      </c>
      <c r="AX236" s="111">
        <v>-665</v>
      </c>
      <c r="AY236" s="111">
        <v>15521</v>
      </c>
      <c r="AZ236" s="7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</row>
    <row r="237" spans="1:71" ht="16.5" customHeight="1" x14ac:dyDescent="0.3">
      <c r="A237" s="111" t="s">
        <v>889</v>
      </c>
      <c r="B237" s="111">
        <v>0</v>
      </c>
      <c r="C237" s="111">
        <v>0</v>
      </c>
      <c r="D237" s="111">
        <v>0</v>
      </c>
      <c r="E237" s="111">
        <v>0</v>
      </c>
      <c r="F237" s="111">
        <v>0</v>
      </c>
      <c r="G237" s="111">
        <v>0</v>
      </c>
      <c r="H237" s="111">
        <v>0</v>
      </c>
      <c r="I237" s="111">
        <v>0</v>
      </c>
      <c r="J237" s="111">
        <v>0</v>
      </c>
      <c r="K237" s="111">
        <v>0</v>
      </c>
      <c r="L237" s="111">
        <v>0</v>
      </c>
      <c r="M237" s="111">
        <v>0</v>
      </c>
      <c r="N237" s="111">
        <v>0</v>
      </c>
      <c r="O237" s="111">
        <v>0</v>
      </c>
      <c r="P237" s="111">
        <v>0</v>
      </c>
      <c r="Q237" s="111">
        <v>0</v>
      </c>
      <c r="R237" s="111">
        <v>0</v>
      </c>
      <c r="S237" s="111">
        <v>0</v>
      </c>
      <c r="T237" s="111">
        <v>0</v>
      </c>
      <c r="U237" s="111">
        <v>0</v>
      </c>
      <c r="V237" s="111">
        <v>0</v>
      </c>
      <c r="W237" s="111">
        <v>0</v>
      </c>
      <c r="X237" s="111">
        <v>0</v>
      </c>
      <c r="Y237" s="111">
        <v>0</v>
      </c>
      <c r="Z237" s="111">
        <v>0</v>
      </c>
      <c r="AA237" s="111">
        <v>0</v>
      </c>
      <c r="AB237" s="111">
        <v>0</v>
      </c>
      <c r="AC237" s="111">
        <v>0</v>
      </c>
      <c r="AD237" s="111">
        <v>0</v>
      </c>
      <c r="AE237" s="111">
        <v>0</v>
      </c>
      <c r="AF237" s="111">
        <v>0</v>
      </c>
      <c r="AG237" s="111">
        <v>0</v>
      </c>
      <c r="AH237" s="111">
        <v>0</v>
      </c>
      <c r="AI237" s="111">
        <v>0</v>
      </c>
      <c r="AJ237" s="111">
        <v>0</v>
      </c>
      <c r="AK237" s="111">
        <v>0</v>
      </c>
      <c r="AL237" s="111">
        <v>0</v>
      </c>
      <c r="AM237" s="111">
        <v>0</v>
      </c>
      <c r="AN237" s="111">
        <v>0</v>
      </c>
      <c r="AO237" s="111">
        <v>0</v>
      </c>
      <c r="AP237" s="111">
        <v>0</v>
      </c>
      <c r="AQ237" s="111">
        <v>0</v>
      </c>
      <c r="AR237" s="111">
        <v>0</v>
      </c>
      <c r="AS237" s="111">
        <v>0</v>
      </c>
      <c r="AT237" s="111">
        <v>0</v>
      </c>
      <c r="AU237" s="111">
        <v>0</v>
      </c>
      <c r="AV237" s="111">
        <v>0</v>
      </c>
      <c r="AW237" s="111">
        <v>0</v>
      </c>
      <c r="AX237" s="111">
        <v>553819</v>
      </c>
      <c r="AY237" s="111">
        <v>0</v>
      </c>
      <c r="AZ237" s="7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</row>
    <row r="238" spans="1:71" ht="16.5" customHeight="1" x14ac:dyDescent="0.3">
      <c r="A238" s="111" t="s">
        <v>1095</v>
      </c>
      <c r="B238" s="111">
        <v>0</v>
      </c>
      <c r="C238" s="111">
        <v>0</v>
      </c>
      <c r="D238" s="111">
        <v>0</v>
      </c>
      <c r="E238" s="111">
        <v>0</v>
      </c>
      <c r="F238" s="111">
        <v>0</v>
      </c>
      <c r="G238" s="111">
        <v>0</v>
      </c>
      <c r="H238" s="111">
        <v>6728</v>
      </c>
      <c r="I238" s="111">
        <v>8453</v>
      </c>
      <c r="J238" s="111">
        <v>0</v>
      </c>
      <c r="K238" s="111">
        <v>0</v>
      </c>
      <c r="L238" s="111">
        <v>0</v>
      </c>
      <c r="M238" s="111">
        <v>0</v>
      </c>
      <c r="N238" s="111">
        <v>0</v>
      </c>
      <c r="O238" s="111">
        <v>0</v>
      </c>
      <c r="P238" s="111">
        <v>0</v>
      </c>
      <c r="Q238" s="111">
        <v>0</v>
      </c>
      <c r="R238" s="111">
        <v>0</v>
      </c>
      <c r="S238" s="111">
        <v>0</v>
      </c>
      <c r="T238" s="111">
        <v>0</v>
      </c>
      <c r="U238" s="111">
        <v>0</v>
      </c>
      <c r="V238" s="111">
        <v>0</v>
      </c>
      <c r="W238" s="111">
        <v>0</v>
      </c>
      <c r="X238" s="111">
        <v>0</v>
      </c>
      <c r="Y238" s="111">
        <v>0</v>
      </c>
      <c r="Z238" s="111">
        <v>0</v>
      </c>
      <c r="AA238" s="111">
        <v>0</v>
      </c>
      <c r="AB238" s="111">
        <v>0</v>
      </c>
      <c r="AC238" s="111">
        <v>0</v>
      </c>
      <c r="AD238" s="111">
        <v>0</v>
      </c>
      <c r="AE238" s="111">
        <v>0</v>
      </c>
      <c r="AF238" s="111">
        <v>0</v>
      </c>
      <c r="AG238" s="111">
        <v>0</v>
      </c>
      <c r="AH238" s="111">
        <v>0</v>
      </c>
      <c r="AI238" s="111">
        <v>0</v>
      </c>
      <c r="AJ238" s="111">
        <v>0</v>
      </c>
      <c r="AK238" s="111">
        <v>0</v>
      </c>
      <c r="AL238" s="111">
        <v>0</v>
      </c>
      <c r="AM238" s="111">
        <v>0</v>
      </c>
      <c r="AN238" s="111">
        <v>0</v>
      </c>
      <c r="AO238" s="111">
        <v>0</v>
      </c>
      <c r="AP238" s="111">
        <v>0</v>
      </c>
      <c r="AQ238" s="111">
        <v>0</v>
      </c>
      <c r="AR238" s="111">
        <v>0</v>
      </c>
      <c r="AS238" s="111">
        <v>0</v>
      </c>
      <c r="AT238" s="111">
        <v>0</v>
      </c>
      <c r="AU238" s="111">
        <v>0</v>
      </c>
      <c r="AV238" s="111">
        <v>0</v>
      </c>
      <c r="AW238" s="111">
        <v>0</v>
      </c>
      <c r="AX238" s="111">
        <v>164778</v>
      </c>
      <c r="AY238" s="111">
        <v>372801.99</v>
      </c>
      <c r="AZ238" s="7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</row>
    <row r="239" spans="1:71" ht="16.5" customHeight="1" x14ac:dyDescent="0.3">
      <c r="A239" s="111" t="s">
        <v>890</v>
      </c>
      <c r="B239" s="111">
        <v>0</v>
      </c>
      <c r="C239" s="111">
        <v>0</v>
      </c>
      <c r="D239" s="111">
        <v>0</v>
      </c>
      <c r="E239" s="111">
        <v>0</v>
      </c>
      <c r="F239" s="111">
        <v>0</v>
      </c>
      <c r="G239" s="111">
        <v>0</v>
      </c>
      <c r="H239" s="111">
        <v>0</v>
      </c>
      <c r="I239" s="111">
        <v>0</v>
      </c>
      <c r="J239" s="111">
        <v>0</v>
      </c>
      <c r="K239" s="111">
        <v>0</v>
      </c>
      <c r="L239" s="111">
        <v>0</v>
      </c>
      <c r="M239" s="111">
        <v>0</v>
      </c>
      <c r="N239" s="111">
        <v>0</v>
      </c>
      <c r="O239" s="111">
        <v>0</v>
      </c>
      <c r="P239" s="111">
        <v>0</v>
      </c>
      <c r="Q239" s="111">
        <v>0</v>
      </c>
      <c r="R239" s="111">
        <v>0</v>
      </c>
      <c r="S239" s="111">
        <v>0</v>
      </c>
      <c r="T239" s="111">
        <v>0</v>
      </c>
      <c r="U239" s="111">
        <v>0</v>
      </c>
      <c r="V239" s="111">
        <v>0</v>
      </c>
      <c r="W239" s="111">
        <v>0</v>
      </c>
      <c r="X239" s="111">
        <v>0</v>
      </c>
      <c r="Y239" s="111">
        <v>562133.54299999995</v>
      </c>
      <c r="Z239" s="111">
        <v>0</v>
      </c>
      <c r="AA239" s="111">
        <v>0</v>
      </c>
      <c r="AB239" s="111">
        <v>0</v>
      </c>
      <c r="AC239" s="111">
        <v>0</v>
      </c>
      <c r="AD239" s="111">
        <v>0</v>
      </c>
      <c r="AE239" s="111">
        <v>0</v>
      </c>
      <c r="AF239" s="111">
        <v>0</v>
      </c>
      <c r="AG239" s="111">
        <v>0</v>
      </c>
      <c r="AH239" s="111">
        <v>0</v>
      </c>
      <c r="AI239" s="111">
        <v>0</v>
      </c>
      <c r="AJ239" s="111">
        <v>0</v>
      </c>
      <c r="AK239" s="111">
        <v>0</v>
      </c>
      <c r="AL239" s="111">
        <v>0</v>
      </c>
      <c r="AM239" s="111">
        <v>0</v>
      </c>
      <c r="AN239" s="111">
        <v>0</v>
      </c>
      <c r="AO239" s="111">
        <v>0</v>
      </c>
      <c r="AP239" s="111">
        <v>0</v>
      </c>
      <c r="AQ239" s="111">
        <v>0</v>
      </c>
      <c r="AR239" s="111">
        <v>0</v>
      </c>
      <c r="AS239" s="111">
        <v>0</v>
      </c>
      <c r="AT239" s="111">
        <v>0</v>
      </c>
      <c r="AU239" s="111">
        <v>0</v>
      </c>
      <c r="AV239" s="111">
        <v>0</v>
      </c>
      <c r="AW239" s="111">
        <v>0</v>
      </c>
      <c r="AX239" s="111">
        <v>0</v>
      </c>
      <c r="AY239" s="111">
        <v>0</v>
      </c>
      <c r="AZ239" s="7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</row>
    <row r="240" spans="1:71" ht="16.5" customHeight="1" x14ac:dyDescent="0.3">
      <c r="A240" s="111" t="s">
        <v>861</v>
      </c>
      <c r="B240" s="111">
        <v>0</v>
      </c>
      <c r="C240" s="111">
        <v>0</v>
      </c>
      <c r="D240" s="111">
        <v>0</v>
      </c>
      <c r="E240" s="111">
        <v>0</v>
      </c>
      <c r="F240" s="111">
        <v>0</v>
      </c>
      <c r="G240" s="111">
        <v>1004438</v>
      </c>
      <c r="H240" s="111">
        <v>0</v>
      </c>
      <c r="I240" s="111">
        <v>0</v>
      </c>
      <c r="J240" s="111">
        <v>432096</v>
      </c>
      <c r="K240" s="111">
        <v>867423</v>
      </c>
      <c r="L240" s="111">
        <v>1297872</v>
      </c>
      <c r="M240" s="111">
        <v>1734856</v>
      </c>
      <c r="N240" s="111">
        <v>431225</v>
      </c>
      <c r="O240" s="111">
        <v>875062</v>
      </c>
      <c r="P240" s="111">
        <v>1314213</v>
      </c>
      <c r="Q240" s="111">
        <v>1665626.98</v>
      </c>
      <c r="R240" s="111">
        <v>287466</v>
      </c>
      <c r="S240" s="111">
        <v>579837</v>
      </c>
      <c r="T240" s="111">
        <v>834969</v>
      </c>
      <c r="U240" s="111">
        <v>1092793.7949999999</v>
      </c>
      <c r="V240" s="111">
        <v>274813</v>
      </c>
      <c r="W240" s="111">
        <v>533236</v>
      </c>
      <c r="X240" s="111">
        <v>773976</v>
      </c>
      <c r="Y240" s="111">
        <v>1002278.159</v>
      </c>
      <c r="Z240" s="111">
        <v>228997</v>
      </c>
      <c r="AA240" s="111">
        <v>598432</v>
      </c>
      <c r="AB240" s="111">
        <v>1069045</v>
      </c>
      <c r="AC240" s="111">
        <v>1526869.915</v>
      </c>
      <c r="AD240" s="111">
        <v>428818</v>
      </c>
      <c r="AE240" s="111">
        <v>898708</v>
      </c>
      <c r="AF240" s="111">
        <v>1362145</v>
      </c>
      <c r="AG240" s="111">
        <v>1959562.798</v>
      </c>
      <c r="AH240" s="111">
        <v>751461</v>
      </c>
      <c r="AI240" s="111">
        <v>1593731</v>
      </c>
      <c r="AJ240" s="111">
        <v>2904664</v>
      </c>
      <c r="AK240" s="111">
        <v>4236138.9859999996</v>
      </c>
      <c r="AL240" s="111">
        <v>1292810</v>
      </c>
      <c r="AM240" s="111">
        <v>2616978</v>
      </c>
      <c r="AN240" s="111">
        <v>3955938</v>
      </c>
      <c r="AO240" s="111">
        <v>5301632.4850000003</v>
      </c>
      <c r="AP240" s="111">
        <v>1292249</v>
      </c>
      <c r="AQ240" s="111">
        <v>2582197</v>
      </c>
      <c r="AR240" s="111">
        <v>3859412</v>
      </c>
      <c r="AS240" s="111">
        <v>5147685.4000000004</v>
      </c>
      <c r="AT240" s="111">
        <v>1216794</v>
      </c>
      <c r="AU240" s="111">
        <v>2410571</v>
      </c>
      <c r="AV240" s="111">
        <v>3605310</v>
      </c>
      <c r="AW240" s="111">
        <v>4776605.5329999998</v>
      </c>
      <c r="AX240" s="111">
        <v>1564341</v>
      </c>
      <c r="AY240" s="111">
        <v>3110145</v>
      </c>
      <c r="AZ240" s="7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</row>
    <row r="241" spans="1:71" ht="16.5" customHeight="1" x14ac:dyDescent="0.3">
      <c r="A241" s="111" t="s">
        <v>862</v>
      </c>
      <c r="B241" s="111">
        <v>0</v>
      </c>
      <c r="C241" s="111">
        <v>0</v>
      </c>
      <c r="D241" s="111">
        <v>0</v>
      </c>
      <c r="E241" s="111">
        <v>0</v>
      </c>
      <c r="F241" s="111">
        <v>0</v>
      </c>
      <c r="G241" s="111">
        <v>3637555</v>
      </c>
      <c r="H241" s="111">
        <v>0</v>
      </c>
      <c r="I241" s="111">
        <v>0</v>
      </c>
      <c r="J241" s="111">
        <v>2252212</v>
      </c>
      <c r="K241" s="111">
        <v>4472422</v>
      </c>
      <c r="L241" s="111">
        <v>6728657</v>
      </c>
      <c r="M241" s="111">
        <v>9366908</v>
      </c>
      <c r="N241" s="111">
        <v>2891703</v>
      </c>
      <c r="O241" s="111">
        <v>5647039</v>
      </c>
      <c r="P241" s="111">
        <v>8487479</v>
      </c>
      <c r="Q241" s="111">
        <v>14364870.300000001</v>
      </c>
      <c r="R241" s="111">
        <v>2700961</v>
      </c>
      <c r="S241" s="111">
        <v>5304878</v>
      </c>
      <c r="T241" s="111">
        <v>7942848</v>
      </c>
      <c r="U241" s="111">
        <v>10714505.892999999</v>
      </c>
      <c r="V241" s="111">
        <v>2523185</v>
      </c>
      <c r="W241" s="111">
        <v>4862587</v>
      </c>
      <c r="X241" s="111">
        <v>7300494</v>
      </c>
      <c r="Y241" s="111">
        <v>10007635.247</v>
      </c>
      <c r="Z241" s="111">
        <v>2442659</v>
      </c>
      <c r="AA241" s="111">
        <v>4669060</v>
      </c>
      <c r="AB241" s="111">
        <v>6980039</v>
      </c>
      <c r="AC241" s="111">
        <v>10079716.669</v>
      </c>
      <c r="AD241" s="111">
        <v>2399753</v>
      </c>
      <c r="AE241" s="111">
        <v>4906340</v>
      </c>
      <c r="AF241" s="111">
        <v>7401184</v>
      </c>
      <c r="AG241" s="111">
        <v>9999166.6510000005</v>
      </c>
      <c r="AH241" s="111">
        <v>754182</v>
      </c>
      <c r="AI241" s="111">
        <v>3210542</v>
      </c>
      <c r="AJ241" s="111">
        <v>4581323</v>
      </c>
      <c r="AK241" s="111">
        <v>5175299.5080000004</v>
      </c>
      <c r="AL241" s="111">
        <v>1667990</v>
      </c>
      <c r="AM241" s="111">
        <v>3110503</v>
      </c>
      <c r="AN241" s="111">
        <v>4331204</v>
      </c>
      <c r="AO241" s="111">
        <v>5843428.3370000003</v>
      </c>
      <c r="AP241" s="111">
        <v>1657576</v>
      </c>
      <c r="AQ241" s="111">
        <v>3256948</v>
      </c>
      <c r="AR241" s="111">
        <v>4602096</v>
      </c>
      <c r="AS241" s="111">
        <v>5922538.9100000001</v>
      </c>
      <c r="AT241" s="111">
        <v>1523270</v>
      </c>
      <c r="AU241" s="111">
        <v>3073019</v>
      </c>
      <c r="AV241" s="111">
        <v>4906212</v>
      </c>
      <c r="AW241" s="111">
        <v>6209242.358</v>
      </c>
      <c r="AX241" s="111">
        <v>1334881</v>
      </c>
      <c r="AY241" s="111">
        <v>2745591</v>
      </c>
      <c r="AZ241" s="7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</row>
    <row r="242" spans="1:71" ht="16.5" customHeight="1" x14ac:dyDescent="0.3">
      <c r="A242" s="111" t="s">
        <v>891</v>
      </c>
      <c r="B242" s="111">
        <v>2740334</v>
      </c>
      <c r="C242" s="111">
        <v>5712106</v>
      </c>
      <c r="D242" s="111">
        <v>8284471</v>
      </c>
      <c r="E242" s="111">
        <v>12336989</v>
      </c>
      <c r="F242" s="111">
        <v>2601906</v>
      </c>
      <c r="G242" s="111">
        <v>-59956</v>
      </c>
      <c r="H242" s="111">
        <v>-274360</v>
      </c>
      <c r="I242" s="111">
        <v>-344173</v>
      </c>
      <c r="J242" s="111">
        <v>380201</v>
      </c>
      <c r="K242" s="111">
        <v>646499</v>
      </c>
      <c r="L242" s="111">
        <v>967311</v>
      </c>
      <c r="M242" s="111">
        <v>1273808</v>
      </c>
      <c r="N242" s="111">
        <v>-100814</v>
      </c>
      <c r="O242" s="111">
        <v>-262457</v>
      </c>
      <c r="P242" s="111">
        <v>-468402</v>
      </c>
      <c r="Q242" s="111">
        <v>941672.92</v>
      </c>
      <c r="R242" s="111">
        <v>-191161</v>
      </c>
      <c r="S242" s="111">
        <v>-412703</v>
      </c>
      <c r="T242" s="111">
        <v>-632580</v>
      </c>
      <c r="U242" s="111">
        <v>-409900.19300000003</v>
      </c>
      <c r="V242" s="111">
        <v>-60901</v>
      </c>
      <c r="W242" s="111">
        <v>998</v>
      </c>
      <c r="X242" s="111">
        <v>-171567</v>
      </c>
      <c r="Y242" s="111">
        <v>-541218.35800000001</v>
      </c>
      <c r="Z242" s="111">
        <v>232520</v>
      </c>
      <c r="AA242" s="111">
        <v>492781</v>
      </c>
      <c r="AB242" s="111">
        <v>578112</v>
      </c>
      <c r="AC242" s="111">
        <v>586781.65700000001</v>
      </c>
      <c r="AD242" s="111">
        <v>276020</v>
      </c>
      <c r="AE242" s="111">
        <v>283888</v>
      </c>
      <c r="AF242" s="111">
        <v>-227018</v>
      </c>
      <c r="AG242" s="111">
        <v>248670.50399999999</v>
      </c>
      <c r="AH242" s="111">
        <v>50847</v>
      </c>
      <c r="AI242" s="111">
        <v>-79612</v>
      </c>
      <c r="AJ242" s="111">
        <v>236112</v>
      </c>
      <c r="AK242" s="111">
        <v>291182.14600000001</v>
      </c>
      <c r="AL242" s="111">
        <v>-222605</v>
      </c>
      <c r="AM242" s="111">
        <v>-97337</v>
      </c>
      <c r="AN242" s="111">
        <v>152656</v>
      </c>
      <c r="AO242" s="111">
        <v>472332.88</v>
      </c>
      <c r="AP242" s="111">
        <v>6127</v>
      </c>
      <c r="AQ242" s="111">
        <v>247817</v>
      </c>
      <c r="AR242" s="111">
        <v>477538</v>
      </c>
      <c r="AS242" s="111">
        <v>62275.54</v>
      </c>
      <c r="AT242" s="111">
        <v>428422</v>
      </c>
      <c r="AU242" s="111">
        <v>1410080</v>
      </c>
      <c r="AV242" s="111">
        <v>1902483</v>
      </c>
      <c r="AW242" s="111">
        <v>2549351.6889999998</v>
      </c>
      <c r="AX242" s="111">
        <v>169316</v>
      </c>
      <c r="AY242" s="111">
        <v>243736</v>
      </c>
      <c r="AZ242" s="7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</row>
    <row r="243" spans="1:71" ht="16.5" customHeight="1" x14ac:dyDescent="0.3">
      <c r="A243" s="111" t="s">
        <v>892</v>
      </c>
      <c r="B243" s="111">
        <v>12500321</v>
      </c>
      <c r="C243" s="111">
        <v>26491788</v>
      </c>
      <c r="D243" s="111">
        <v>38390740</v>
      </c>
      <c r="E243" s="111">
        <v>47702053</v>
      </c>
      <c r="F243" s="111">
        <v>12029763</v>
      </c>
      <c r="G243" s="111">
        <v>23620209</v>
      </c>
      <c r="H243" s="111">
        <v>35302959</v>
      </c>
      <c r="I243" s="111">
        <v>47225415</v>
      </c>
      <c r="J243" s="111">
        <v>13131239</v>
      </c>
      <c r="K243" s="111">
        <v>26011611</v>
      </c>
      <c r="L243" s="111">
        <v>38875213</v>
      </c>
      <c r="M243" s="111">
        <v>52995489</v>
      </c>
      <c r="N243" s="111">
        <v>14610104</v>
      </c>
      <c r="O243" s="111">
        <v>28826599</v>
      </c>
      <c r="P243" s="111">
        <v>43080617</v>
      </c>
      <c r="Q243" s="111">
        <v>57604419.130000003</v>
      </c>
      <c r="R243" s="111">
        <v>15934811</v>
      </c>
      <c r="S243" s="111">
        <v>31380974</v>
      </c>
      <c r="T243" s="111">
        <v>46872461</v>
      </c>
      <c r="U243" s="111">
        <v>62570391.428999998</v>
      </c>
      <c r="V243" s="111">
        <v>16670470</v>
      </c>
      <c r="W243" s="111">
        <v>32639903</v>
      </c>
      <c r="X243" s="111">
        <v>48218714</v>
      </c>
      <c r="Y243" s="111">
        <v>64658372.704999998</v>
      </c>
      <c r="Z243" s="111">
        <v>16885668</v>
      </c>
      <c r="AA243" s="111">
        <v>33231961</v>
      </c>
      <c r="AB243" s="111">
        <v>50237796</v>
      </c>
      <c r="AC243" s="111">
        <v>68381734.818000004</v>
      </c>
      <c r="AD243" s="111">
        <v>18739433</v>
      </c>
      <c r="AE243" s="111">
        <v>37667724</v>
      </c>
      <c r="AF243" s="111">
        <v>55761150</v>
      </c>
      <c r="AG243" s="111">
        <v>73209335.326000005</v>
      </c>
      <c r="AH243" s="111">
        <v>14158405</v>
      </c>
      <c r="AI243" s="111">
        <v>31893535</v>
      </c>
      <c r="AJ243" s="111">
        <v>47826346</v>
      </c>
      <c r="AK243" s="111">
        <v>63543746.938000001</v>
      </c>
      <c r="AL243" s="111">
        <v>18040563</v>
      </c>
      <c r="AM243" s="111">
        <v>35927503</v>
      </c>
      <c r="AN243" s="111">
        <v>54502907</v>
      </c>
      <c r="AO243" s="111">
        <v>73792059.326000005</v>
      </c>
      <c r="AP243" s="111">
        <v>20019730</v>
      </c>
      <c r="AQ243" s="111">
        <v>40018556</v>
      </c>
      <c r="AR243" s="111">
        <v>58783616</v>
      </c>
      <c r="AS243" s="111">
        <v>77710858.409999996</v>
      </c>
      <c r="AT243" s="111">
        <v>19972519</v>
      </c>
      <c r="AU243" s="111">
        <v>40746185</v>
      </c>
      <c r="AV243" s="111">
        <v>63263049</v>
      </c>
      <c r="AW243" s="111">
        <v>84132198.981000006</v>
      </c>
      <c r="AX243" s="111">
        <v>24280913</v>
      </c>
      <c r="AY243" s="111">
        <v>47582892.990000002</v>
      </c>
      <c r="AZ243" s="7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</row>
    <row r="244" spans="1:71" ht="16.5" customHeight="1" x14ac:dyDescent="0.3">
      <c r="A244" s="111" t="s">
        <v>893</v>
      </c>
      <c r="B244" s="111">
        <v>1798211</v>
      </c>
      <c r="C244" s="111">
        <v>1245471</v>
      </c>
      <c r="D244" s="111">
        <v>1389319</v>
      </c>
      <c r="E244" s="111">
        <v>1074127</v>
      </c>
      <c r="F244" s="111">
        <v>1360071</v>
      </c>
      <c r="G244" s="111">
        <v>1486631</v>
      </c>
      <c r="H244" s="111">
        <v>2435074</v>
      </c>
      <c r="I244" s="111">
        <v>1739951</v>
      </c>
      <c r="J244" s="111">
        <v>-246414</v>
      </c>
      <c r="K244" s="111">
        <v>-162125</v>
      </c>
      <c r="L244" s="111">
        <v>-714852</v>
      </c>
      <c r="M244" s="111">
        <v>-2305957</v>
      </c>
      <c r="N244" s="111">
        <v>-865491</v>
      </c>
      <c r="O244" s="111">
        <v>-881288</v>
      </c>
      <c r="P244" s="111">
        <v>-1000426</v>
      </c>
      <c r="Q244" s="111">
        <v>-3190391.25</v>
      </c>
      <c r="R244" s="111">
        <v>93747</v>
      </c>
      <c r="S244" s="111">
        <v>293613</v>
      </c>
      <c r="T244" s="111">
        <v>-1561255</v>
      </c>
      <c r="U244" s="111">
        <v>-3034692.2310000001</v>
      </c>
      <c r="V244" s="111">
        <v>-157882</v>
      </c>
      <c r="W244" s="111">
        <v>-1472682</v>
      </c>
      <c r="X244" s="111">
        <v>-1836401</v>
      </c>
      <c r="Y244" s="111">
        <v>-5635353.7460000003</v>
      </c>
      <c r="Z244" s="111">
        <v>610917</v>
      </c>
      <c r="AA244" s="111">
        <v>-708727</v>
      </c>
      <c r="AB244" s="111">
        <v>-185319</v>
      </c>
      <c r="AC244" s="111">
        <v>-1796331.2320000001</v>
      </c>
      <c r="AD244" s="111">
        <v>-1448793</v>
      </c>
      <c r="AE244" s="111">
        <v>-4523727</v>
      </c>
      <c r="AF244" s="111">
        <v>-3855283</v>
      </c>
      <c r="AG244" s="111">
        <v>-6177170.7410000004</v>
      </c>
      <c r="AH244" s="111">
        <v>-922070</v>
      </c>
      <c r="AI244" s="111">
        <v>-591299</v>
      </c>
      <c r="AJ244" s="111">
        <v>4631682</v>
      </c>
      <c r="AK244" s="111">
        <v>5016495.6399999997</v>
      </c>
      <c r="AL244" s="111">
        <v>-1334056</v>
      </c>
      <c r="AM244" s="111">
        <v>-1418595</v>
      </c>
      <c r="AN244" s="111">
        <v>-734435</v>
      </c>
      <c r="AO244" s="111">
        <v>-4096700.2220000001</v>
      </c>
      <c r="AP244" s="111">
        <v>-1627110</v>
      </c>
      <c r="AQ244" s="111">
        <v>-2193587</v>
      </c>
      <c r="AR244" s="111">
        <v>-1874915</v>
      </c>
      <c r="AS244" s="111">
        <v>-2892916.17</v>
      </c>
      <c r="AT244" s="111">
        <v>1569586</v>
      </c>
      <c r="AU244" s="111">
        <v>224518</v>
      </c>
      <c r="AV244" s="111">
        <v>-526756</v>
      </c>
      <c r="AW244" s="111">
        <v>-2525676.7940000002</v>
      </c>
      <c r="AX244" s="111">
        <v>1129405</v>
      </c>
      <c r="AY244" s="111">
        <v>-1493313</v>
      </c>
      <c r="AZ244" s="7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</row>
    <row r="245" spans="1:71" ht="16.5" customHeight="1" x14ac:dyDescent="0.3">
      <c r="A245" s="111" t="s">
        <v>894</v>
      </c>
      <c r="B245" s="111">
        <v>0</v>
      </c>
      <c r="C245" s="111">
        <v>0</v>
      </c>
      <c r="D245" s="111">
        <v>0</v>
      </c>
      <c r="E245" s="111">
        <v>0</v>
      </c>
      <c r="F245" s="111">
        <v>0</v>
      </c>
      <c r="G245" s="111">
        <v>-79122</v>
      </c>
      <c r="H245" s="111">
        <v>329630</v>
      </c>
      <c r="I245" s="111">
        <v>-812010</v>
      </c>
      <c r="J245" s="111">
        <v>34121</v>
      </c>
      <c r="K245" s="111">
        <v>246277</v>
      </c>
      <c r="L245" s="111">
        <v>288623</v>
      </c>
      <c r="M245" s="111">
        <v>-482476</v>
      </c>
      <c r="N245" s="111">
        <v>-495450</v>
      </c>
      <c r="O245" s="111">
        <v>-800685</v>
      </c>
      <c r="P245" s="111">
        <v>-1292036</v>
      </c>
      <c r="Q245" s="111">
        <v>-1973663.74</v>
      </c>
      <c r="R245" s="111">
        <v>-212579</v>
      </c>
      <c r="S245" s="111">
        <v>-668171</v>
      </c>
      <c r="T245" s="111">
        <v>-952272</v>
      </c>
      <c r="U245" s="111">
        <v>-1564470.3259999999</v>
      </c>
      <c r="V245" s="111">
        <v>-211931</v>
      </c>
      <c r="W245" s="111">
        <v>-726270</v>
      </c>
      <c r="X245" s="111">
        <v>-1646228</v>
      </c>
      <c r="Y245" s="111">
        <v>-3957985.392</v>
      </c>
      <c r="Z245" s="111">
        <v>36469</v>
      </c>
      <c r="AA245" s="111">
        <v>-195571</v>
      </c>
      <c r="AB245" s="111">
        <v>-887096</v>
      </c>
      <c r="AC245" s="111">
        <v>-1696179.791</v>
      </c>
      <c r="AD245" s="111">
        <v>-589997</v>
      </c>
      <c r="AE245" s="111">
        <v>-1286776</v>
      </c>
      <c r="AF245" s="111">
        <v>-1304876</v>
      </c>
      <c r="AG245" s="111">
        <v>-2046091.5560000001</v>
      </c>
      <c r="AH245" s="111">
        <v>120795</v>
      </c>
      <c r="AI245" s="111">
        <v>849734</v>
      </c>
      <c r="AJ245" s="111">
        <v>1471360</v>
      </c>
      <c r="AK245" s="111">
        <v>731903.78500000003</v>
      </c>
      <c r="AL245" s="111">
        <v>-563173</v>
      </c>
      <c r="AM245" s="111">
        <v>-1876658</v>
      </c>
      <c r="AN245" s="111">
        <v>-2986911</v>
      </c>
      <c r="AO245" s="111">
        <v>-5153674.2549999999</v>
      </c>
      <c r="AP245" s="111">
        <v>-1316448</v>
      </c>
      <c r="AQ245" s="111">
        <v>-2280637</v>
      </c>
      <c r="AR245" s="111">
        <v>-2855156</v>
      </c>
      <c r="AS245" s="111">
        <v>-3889748.92</v>
      </c>
      <c r="AT245" s="111">
        <v>602269</v>
      </c>
      <c r="AU245" s="111">
        <v>-389264</v>
      </c>
      <c r="AV245" s="111">
        <v>-2537269</v>
      </c>
      <c r="AW245" s="111">
        <v>-2522918.182</v>
      </c>
      <c r="AX245" s="111">
        <v>-983371</v>
      </c>
      <c r="AY245" s="111">
        <v>-3195101</v>
      </c>
      <c r="AZ245" s="7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</row>
    <row r="246" spans="1:71" ht="16.5" customHeight="1" x14ac:dyDescent="0.3">
      <c r="A246" s="111" t="s">
        <v>1096</v>
      </c>
      <c r="B246" s="111">
        <v>0</v>
      </c>
      <c r="C246" s="111">
        <v>0</v>
      </c>
      <c r="D246" s="111">
        <v>0</v>
      </c>
      <c r="E246" s="111">
        <v>0</v>
      </c>
      <c r="F246" s="111">
        <v>0</v>
      </c>
      <c r="G246" s="111">
        <v>0</v>
      </c>
      <c r="H246" s="111">
        <v>188</v>
      </c>
      <c r="I246" s="111">
        <v>61</v>
      </c>
      <c r="J246" s="111">
        <v>-504</v>
      </c>
      <c r="K246" s="111">
        <v>-749</v>
      </c>
      <c r="L246" s="111">
        <v>75</v>
      </c>
      <c r="M246" s="111">
        <v>0</v>
      </c>
      <c r="N246" s="111">
        <v>0</v>
      </c>
      <c r="O246" s="111">
        <v>0</v>
      </c>
      <c r="P246" s="111">
        <v>0</v>
      </c>
      <c r="Q246" s="111">
        <v>0</v>
      </c>
      <c r="R246" s="111">
        <v>0</v>
      </c>
      <c r="S246" s="111">
        <v>0</v>
      </c>
      <c r="T246" s="111">
        <v>0</v>
      </c>
      <c r="U246" s="111">
        <v>0</v>
      </c>
      <c r="V246" s="111">
        <v>0</v>
      </c>
      <c r="W246" s="111">
        <v>0</v>
      </c>
      <c r="X246" s="111">
        <v>0</v>
      </c>
      <c r="Y246" s="111">
        <v>0</v>
      </c>
      <c r="Z246" s="111">
        <v>0</v>
      </c>
      <c r="AA246" s="111">
        <v>0</v>
      </c>
      <c r="AB246" s="111">
        <v>0</v>
      </c>
      <c r="AC246" s="111">
        <v>0</v>
      </c>
      <c r="AD246" s="111">
        <v>0</v>
      </c>
      <c r="AE246" s="111">
        <v>0</v>
      </c>
      <c r="AF246" s="111">
        <v>0</v>
      </c>
      <c r="AG246" s="111">
        <v>0</v>
      </c>
      <c r="AH246" s="111">
        <v>0</v>
      </c>
      <c r="AI246" s="111">
        <v>0</v>
      </c>
      <c r="AJ246" s="111">
        <v>0</v>
      </c>
      <c r="AK246" s="111">
        <v>0</v>
      </c>
      <c r="AL246" s="111">
        <v>0</v>
      </c>
      <c r="AM246" s="111">
        <v>0</v>
      </c>
      <c r="AN246" s="111">
        <v>0</v>
      </c>
      <c r="AO246" s="111">
        <v>0</v>
      </c>
      <c r="AP246" s="111">
        <v>0</v>
      </c>
      <c r="AQ246" s="111">
        <v>0</v>
      </c>
      <c r="AR246" s="111">
        <v>0</v>
      </c>
      <c r="AS246" s="111">
        <v>0</v>
      </c>
      <c r="AT246" s="111">
        <v>0</v>
      </c>
      <c r="AU246" s="111">
        <v>0</v>
      </c>
      <c r="AV246" s="111">
        <v>0</v>
      </c>
      <c r="AW246" s="111">
        <v>0</v>
      </c>
      <c r="AX246" s="111">
        <v>0</v>
      </c>
      <c r="AY246" s="111">
        <v>0</v>
      </c>
      <c r="AZ246" s="7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</row>
    <row r="247" spans="1:71" ht="16.5" customHeight="1" x14ac:dyDescent="0.3">
      <c r="A247" s="111" t="s">
        <v>895</v>
      </c>
      <c r="B247" s="111">
        <v>0</v>
      </c>
      <c r="C247" s="111">
        <v>0</v>
      </c>
      <c r="D247" s="111">
        <v>0</v>
      </c>
      <c r="E247" s="111">
        <v>0</v>
      </c>
      <c r="F247" s="111">
        <v>0</v>
      </c>
      <c r="G247" s="111">
        <v>0</v>
      </c>
      <c r="H247" s="111">
        <v>0</v>
      </c>
      <c r="I247" s="111">
        <v>0</v>
      </c>
      <c r="J247" s="111">
        <v>0</v>
      </c>
      <c r="K247" s="111">
        <v>0</v>
      </c>
      <c r="L247" s="111">
        <v>0</v>
      </c>
      <c r="M247" s="111">
        <v>0</v>
      </c>
      <c r="N247" s="111">
        <v>0</v>
      </c>
      <c r="O247" s="111">
        <v>0</v>
      </c>
      <c r="P247" s="111">
        <v>0</v>
      </c>
      <c r="Q247" s="111">
        <v>0</v>
      </c>
      <c r="R247" s="111">
        <v>0</v>
      </c>
      <c r="S247" s="111">
        <v>0</v>
      </c>
      <c r="T247" s="111">
        <v>0</v>
      </c>
      <c r="U247" s="111">
        <v>0</v>
      </c>
      <c r="V247" s="111">
        <v>0</v>
      </c>
      <c r="W247" s="111">
        <v>-471772</v>
      </c>
      <c r="X247" s="111">
        <v>0</v>
      </c>
      <c r="Y247" s="111">
        <v>0</v>
      </c>
      <c r="Z247" s="111">
        <v>0</v>
      </c>
      <c r="AA247" s="111">
        <v>0</v>
      </c>
      <c r="AB247" s="111">
        <v>0</v>
      </c>
      <c r="AC247" s="111">
        <v>0</v>
      </c>
      <c r="AD247" s="111">
        <v>0</v>
      </c>
      <c r="AE247" s="111">
        <v>0</v>
      </c>
      <c r="AF247" s="111">
        <v>0</v>
      </c>
      <c r="AG247" s="111">
        <v>0</v>
      </c>
      <c r="AH247" s="111">
        <v>0</v>
      </c>
      <c r="AI247" s="111">
        <v>0</v>
      </c>
      <c r="AJ247" s="111">
        <v>0</v>
      </c>
      <c r="AK247" s="111">
        <v>0</v>
      </c>
      <c r="AL247" s="111">
        <v>0</v>
      </c>
      <c r="AM247" s="111">
        <v>0</v>
      </c>
      <c r="AN247" s="111">
        <v>0</v>
      </c>
      <c r="AO247" s="111">
        <v>0</v>
      </c>
      <c r="AP247" s="111">
        <v>0</v>
      </c>
      <c r="AQ247" s="111">
        <v>0</v>
      </c>
      <c r="AR247" s="111">
        <v>0</v>
      </c>
      <c r="AS247" s="111">
        <v>0</v>
      </c>
      <c r="AT247" s="111">
        <v>0</v>
      </c>
      <c r="AU247" s="111">
        <v>0</v>
      </c>
      <c r="AV247" s="111">
        <v>0</v>
      </c>
      <c r="AW247" s="111">
        <v>0</v>
      </c>
      <c r="AX247" s="111">
        <v>0</v>
      </c>
      <c r="AY247" s="111">
        <v>0</v>
      </c>
      <c r="AZ247" s="7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</row>
    <row r="248" spans="1:71" ht="16.5" customHeight="1" x14ac:dyDescent="0.3">
      <c r="A248" s="111" t="s">
        <v>1097</v>
      </c>
      <c r="B248" s="111">
        <v>0</v>
      </c>
      <c r="C248" s="111">
        <v>0</v>
      </c>
      <c r="D248" s="111">
        <v>0</v>
      </c>
      <c r="E248" s="111">
        <v>0</v>
      </c>
      <c r="F248" s="111">
        <v>0</v>
      </c>
      <c r="G248" s="111">
        <v>0</v>
      </c>
      <c r="H248" s="111">
        <v>0</v>
      </c>
      <c r="I248" s="111">
        <v>0</v>
      </c>
      <c r="J248" s="111">
        <v>0</v>
      </c>
      <c r="K248" s="111">
        <v>0</v>
      </c>
      <c r="L248" s="111">
        <v>0</v>
      </c>
      <c r="M248" s="111">
        <v>0</v>
      </c>
      <c r="N248" s="111">
        <v>1287</v>
      </c>
      <c r="O248" s="111">
        <v>1548</v>
      </c>
      <c r="P248" s="111">
        <v>0</v>
      </c>
      <c r="Q248" s="111">
        <v>0</v>
      </c>
      <c r="R248" s="111">
        <v>0</v>
      </c>
      <c r="S248" s="111">
        <v>0</v>
      </c>
      <c r="T248" s="111">
        <v>0</v>
      </c>
      <c r="U248" s="111">
        <v>0</v>
      </c>
      <c r="V248" s="111">
        <v>0</v>
      </c>
      <c r="W248" s="111">
        <v>0</v>
      </c>
      <c r="X248" s="111">
        <v>0</v>
      </c>
      <c r="Y248" s="111">
        <v>0</v>
      </c>
      <c r="Z248" s="111">
        <v>0</v>
      </c>
      <c r="AA248" s="111">
        <v>0</v>
      </c>
      <c r="AB248" s="111">
        <v>0</v>
      </c>
      <c r="AC248" s="111">
        <v>0</v>
      </c>
      <c r="AD248" s="111">
        <v>0</v>
      </c>
      <c r="AE248" s="111">
        <v>0</v>
      </c>
      <c r="AF248" s="111">
        <v>0</v>
      </c>
      <c r="AG248" s="111">
        <v>0</v>
      </c>
      <c r="AH248" s="111">
        <v>0</v>
      </c>
      <c r="AI248" s="111">
        <v>0</v>
      </c>
      <c r="AJ248" s="111">
        <v>0</v>
      </c>
      <c r="AK248" s="111">
        <v>0</v>
      </c>
      <c r="AL248" s="111">
        <v>0</v>
      </c>
      <c r="AM248" s="111">
        <v>0</v>
      </c>
      <c r="AN248" s="111">
        <v>0</v>
      </c>
      <c r="AO248" s="111">
        <v>0</v>
      </c>
      <c r="AP248" s="111">
        <v>0</v>
      </c>
      <c r="AQ248" s="111">
        <v>0</v>
      </c>
      <c r="AR248" s="111">
        <v>0</v>
      </c>
      <c r="AS248" s="111">
        <v>0</v>
      </c>
      <c r="AT248" s="111">
        <v>0</v>
      </c>
      <c r="AU248" s="111">
        <v>0</v>
      </c>
      <c r="AV248" s="111">
        <v>0</v>
      </c>
      <c r="AW248" s="111">
        <v>0</v>
      </c>
      <c r="AX248" s="111">
        <v>0</v>
      </c>
      <c r="AY248" s="111">
        <v>0</v>
      </c>
      <c r="AZ248" s="7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</row>
    <row r="249" spans="1:71" ht="16.5" customHeight="1" x14ac:dyDescent="0.3">
      <c r="A249" s="111" t="s">
        <v>896</v>
      </c>
      <c r="B249" s="111">
        <v>0</v>
      </c>
      <c r="C249" s="111">
        <v>0</v>
      </c>
      <c r="D249" s="111">
        <v>0</v>
      </c>
      <c r="E249" s="111">
        <v>0</v>
      </c>
      <c r="F249" s="111">
        <v>0</v>
      </c>
      <c r="G249" s="111">
        <v>660018</v>
      </c>
      <c r="H249" s="111">
        <v>879177</v>
      </c>
      <c r="I249" s="111">
        <v>967542</v>
      </c>
      <c r="J249" s="111">
        <v>-133716</v>
      </c>
      <c r="K249" s="111">
        <v>-386240</v>
      </c>
      <c r="L249" s="111">
        <v>-97593</v>
      </c>
      <c r="M249" s="111">
        <v>-296131</v>
      </c>
      <c r="N249" s="111">
        <v>-369085</v>
      </c>
      <c r="O249" s="111">
        <v>-284606</v>
      </c>
      <c r="P249" s="111">
        <v>223368</v>
      </c>
      <c r="Q249" s="111">
        <v>31641.35</v>
      </c>
      <c r="R249" s="111">
        <v>-394739</v>
      </c>
      <c r="S249" s="111">
        <v>-68131</v>
      </c>
      <c r="T249" s="111">
        <v>305181</v>
      </c>
      <c r="U249" s="111">
        <v>-362233.20799999998</v>
      </c>
      <c r="V249" s="111">
        <v>-223315</v>
      </c>
      <c r="W249" s="111">
        <v>-179099</v>
      </c>
      <c r="X249" s="111">
        <v>-192442</v>
      </c>
      <c r="Y249" s="111">
        <v>-1511529.3459999999</v>
      </c>
      <c r="Z249" s="111">
        <v>467984</v>
      </c>
      <c r="AA249" s="111">
        <v>85499</v>
      </c>
      <c r="AB249" s="111">
        <v>962400</v>
      </c>
      <c r="AC249" s="111">
        <v>284438.15700000001</v>
      </c>
      <c r="AD249" s="111">
        <v>-1193137</v>
      </c>
      <c r="AE249" s="111">
        <v>-2429488</v>
      </c>
      <c r="AF249" s="111">
        <v>-1087276</v>
      </c>
      <c r="AG249" s="111">
        <v>-2714489.8679999998</v>
      </c>
      <c r="AH249" s="111">
        <v>-1229919</v>
      </c>
      <c r="AI249" s="111">
        <v>-2310795</v>
      </c>
      <c r="AJ249" s="111">
        <v>366274</v>
      </c>
      <c r="AK249" s="111">
        <v>1672451.34</v>
      </c>
      <c r="AL249" s="111">
        <v>-1008268</v>
      </c>
      <c r="AM249" s="111">
        <v>-924512</v>
      </c>
      <c r="AN249" s="111">
        <v>852065</v>
      </c>
      <c r="AO249" s="111">
        <v>-473275.18599999999</v>
      </c>
      <c r="AP249" s="111">
        <v>-602292</v>
      </c>
      <c r="AQ249" s="111">
        <v>-349974</v>
      </c>
      <c r="AR249" s="111">
        <v>461994</v>
      </c>
      <c r="AS249" s="111">
        <v>307110.76</v>
      </c>
      <c r="AT249" s="111">
        <v>229132</v>
      </c>
      <c r="AU249" s="111">
        <v>-330477</v>
      </c>
      <c r="AV249" s="111">
        <v>876226</v>
      </c>
      <c r="AW249" s="111">
        <v>-989858.91599999997</v>
      </c>
      <c r="AX249" s="111">
        <v>2145366</v>
      </c>
      <c r="AY249" s="111">
        <v>1755545</v>
      </c>
      <c r="AZ249" s="7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</row>
    <row r="250" spans="1:71" ht="16.5" customHeight="1" x14ac:dyDescent="0.3">
      <c r="A250" s="111" t="s">
        <v>897</v>
      </c>
      <c r="B250" s="111">
        <v>0</v>
      </c>
      <c r="C250" s="111">
        <v>0</v>
      </c>
      <c r="D250" s="111">
        <v>0</v>
      </c>
      <c r="E250" s="111">
        <v>0</v>
      </c>
      <c r="F250" s="111">
        <v>0</v>
      </c>
      <c r="G250" s="111">
        <v>939986</v>
      </c>
      <c r="H250" s="111">
        <v>1265773</v>
      </c>
      <c r="I250" s="111">
        <v>1625749</v>
      </c>
      <c r="J250" s="111">
        <v>-169937</v>
      </c>
      <c r="K250" s="111">
        <v>-56372</v>
      </c>
      <c r="L250" s="111">
        <v>-959891</v>
      </c>
      <c r="M250" s="111">
        <v>-1673109</v>
      </c>
      <c r="N250" s="111">
        <v>57381</v>
      </c>
      <c r="O250" s="111">
        <v>253812</v>
      </c>
      <c r="P250" s="111">
        <v>93271</v>
      </c>
      <c r="Q250" s="111">
        <v>-1313080.9099999999</v>
      </c>
      <c r="R250" s="111">
        <v>693342</v>
      </c>
      <c r="S250" s="111">
        <v>1070790</v>
      </c>
      <c r="T250" s="111">
        <v>-832726</v>
      </c>
      <c r="U250" s="111">
        <v>-1141360.459</v>
      </c>
      <c r="V250" s="111">
        <v>274134</v>
      </c>
      <c r="W250" s="111">
        <v>-88839</v>
      </c>
      <c r="X250" s="111">
        <v>9097</v>
      </c>
      <c r="Y250" s="111">
        <v>-157458.84400000001</v>
      </c>
      <c r="Z250" s="111">
        <v>111628</v>
      </c>
      <c r="AA250" s="111">
        <v>-571937</v>
      </c>
      <c r="AB250" s="111">
        <v>-230765</v>
      </c>
      <c r="AC250" s="111">
        <v>-344408.61099999998</v>
      </c>
      <c r="AD250" s="111">
        <v>551479</v>
      </c>
      <c r="AE250" s="111">
        <v>-507911</v>
      </c>
      <c r="AF250" s="111">
        <v>-824892</v>
      </c>
      <c r="AG250" s="111">
        <v>-794446.98699999996</v>
      </c>
      <c r="AH250" s="111">
        <v>152405</v>
      </c>
      <c r="AI250" s="111">
        <v>533884</v>
      </c>
      <c r="AJ250" s="111">
        <v>1638385</v>
      </c>
      <c r="AK250" s="111">
        <v>2506738.531</v>
      </c>
      <c r="AL250" s="111">
        <v>111647</v>
      </c>
      <c r="AM250" s="111">
        <v>283333</v>
      </c>
      <c r="AN250" s="111">
        <v>541482</v>
      </c>
      <c r="AO250" s="111">
        <v>390487.09100000001</v>
      </c>
      <c r="AP250" s="111">
        <v>486426</v>
      </c>
      <c r="AQ250" s="111">
        <v>532745</v>
      </c>
      <c r="AR250" s="111">
        <v>623271</v>
      </c>
      <c r="AS250" s="111">
        <v>429337.15</v>
      </c>
      <c r="AT250" s="111">
        <v>492580</v>
      </c>
      <c r="AU250" s="111">
        <v>498950</v>
      </c>
      <c r="AV250" s="111">
        <v>715895</v>
      </c>
      <c r="AW250" s="111">
        <v>573917.86699999997</v>
      </c>
      <c r="AX250" s="111">
        <v>39995</v>
      </c>
      <c r="AY250" s="111">
        <v>289709</v>
      </c>
      <c r="AZ250" s="7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</row>
    <row r="251" spans="1:71" ht="16.5" customHeight="1" x14ac:dyDescent="0.3">
      <c r="A251" s="111" t="s">
        <v>898</v>
      </c>
      <c r="B251" s="111">
        <v>0</v>
      </c>
      <c r="C251" s="111">
        <v>0</v>
      </c>
      <c r="D251" s="111">
        <v>0</v>
      </c>
      <c r="E251" s="111">
        <v>0</v>
      </c>
      <c r="F251" s="111">
        <v>0</v>
      </c>
      <c r="G251" s="111">
        <v>-34251</v>
      </c>
      <c r="H251" s="111">
        <v>-39694</v>
      </c>
      <c r="I251" s="111">
        <v>-41392</v>
      </c>
      <c r="J251" s="111">
        <v>23622</v>
      </c>
      <c r="K251" s="111">
        <v>34959</v>
      </c>
      <c r="L251" s="111">
        <v>53934</v>
      </c>
      <c r="M251" s="111">
        <v>145760</v>
      </c>
      <c r="N251" s="111">
        <v>-59624</v>
      </c>
      <c r="O251" s="111">
        <v>-51357</v>
      </c>
      <c r="P251" s="111">
        <v>-25029</v>
      </c>
      <c r="Q251" s="111">
        <v>64712.05</v>
      </c>
      <c r="R251" s="111">
        <v>7723</v>
      </c>
      <c r="S251" s="111">
        <v>-40875</v>
      </c>
      <c r="T251" s="111">
        <v>-81438</v>
      </c>
      <c r="U251" s="111">
        <v>33371.762000000002</v>
      </c>
      <c r="V251" s="111">
        <v>3230</v>
      </c>
      <c r="W251" s="111">
        <v>-6702</v>
      </c>
      <c r="X251" s="111">
        <v>-6828</v>
      </c>
      <c r="Y251" s="111">
        <v>-8380.1640000000007</v>
      </c>
      <c r="Z251" s="111">
        <v>-5164</v>
      </c>
      <c r="AA251" s="111">
        <v>-26718</v>
      </c>
      <c r="AB251" s="111">
        <v>-29858</v>
      </c>
      <c r="AC251" s="111">
        <v>-40180.987000000001</v>
      </c>
      <c r="AD251" s="111">
        <v>-217138</v>
      </c>
      <c r="AE251" s="111">
        <v>-299552</v>
      </c>
      <c r="AF251" s="111">
        <v>-638239</v>
      </c>
      <c r="AG251" s="111">
        <v>-622142.32999999996</v>
      </c>
      <c r="AH251" s="111">
        <v>34649</v>
      </c>
      <c r="AI251" s="111">
        <v>335878</v>
      </c>
      <c r="AJ251" s="111">
        <v>1155663</v>
      </c>
      <c r="AK251" s="111">
        <v>105401.984</v>
      </c>
      <c r="AL251" s="111">
        <v>125738</v>
      </c>
      <c r="AM251" s="111">
        <v>1099242</v>
      </c>
      <c r="AN251" s="111">
        <v>858929</v>
      </c>
      <c r="AO251" s="111">
        <v>1139762.128</v>
      </c>
      <c r="AP251" s="111">
        <v>-194796</v>
      </c>
      <c r="AQ251" s="111">
        <v>-95721</v>
      </c>
      <c r="AR251" s="111">
        <v>-105024</v>
      </c>
      <c r="AS251" s="111">
        <v>260384.84</v>
      </c>
      <c r="AT251" s="111">
        <v>245605</v>
      </c>
      <c r="AU251" s="111">
        <v>445309</v>
      </c>
      <c r="AV251" s="111">
        <v>418392</v>
      </c>
      <c r="AW251" s="111">
        <v>413182.43699999998</v>
      </c>
      <c r="AX251" s="111">
        <v>-72585</v>
      </c>
      <c r="AY251" s="111">
        <v>-343466</v>
      </c>
      <c r="AZ251" s="7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</row>
    <row r="252" spans="1:71" ht="16.5" customHeight="1" x14ac:dyDescent="0.3">
      <c r="A252" s="111" t="s">
        <v>899</v>
      </c>
      <c r="B252" s="111">
        <v>500650</v>
      </c>
      <c r="C252" s="111">
        <v>-7009519</v>
      </c>
      <c r="D252" s="111">
        <v>-8529325</v>
      </c>
      <c r="E252" s="111">
        <v>-3228948</v>
      </c>
      <c r="F252" s="111">
        <v>-372300</v>
      </c>
      <c r="G252" s="111">
        <v>1563315</v>
      </c>
      <c r="H252" s="111">
        <v>2499841</v>
      </c>
      <c r="I252" s="111">
        <v>-392342</v>
      </c>
      <c r="J252" s="111">
        <v>2079336</v>
      </c>
      <c r="K252" s="111">
        <v>2991269</v>
      </c>
      <c r="L252" s="111">
        <v>4923310</v>
      </c>
      <c r="M252" s="111">
        <v>2267044</v>
      </c>
      <c r="N252" s="111">
        <v>861856</v>
      </c>
      <c r="O252" s="111">
        <v>3096206</v>
      </c>
      <c r="P252" s="111">
        <v>6182454</v>
      </c>
      <c r="Q252" s="111">
        <v>4003491.21</v>
      </c>
      <c r="R252" s="111">
        <v>401065</v>
      </c>
      <c r="S252" s="111">
        <v>3604528</v>
      </c>
      <c r="T252" s="111">
        <v>7204373</v>
      </c>
      <c r="U252" s="111">
        <v>2706461.8849999998</v>
      </c>
      <c r="V252" s="111">
        <v>-319872</v>
      </c>
      <c r="W252" s="111">
        <v>2794173</v>
      </c>
      <c r="X252" s="111">
        <v>5948039</v>
      </c>
      <c r="Y252" s="111">
        <v>1530356.1229999999</v>
      </c>
      <c r="Z252" s="111">
        <v>-564179</v>
      </c>
      <c r="AA252" s="111">
        <v>1387398</v>
      </c>
      <c r="AB252" s="111">
        <v>2803583</v>
      </c>
      <c r="AC252" s="111">
        <v>5588959.1560000004</v>
      </c>
      <c r="AD252" s="111">
        <v>-115657</v>
      </c>
      <c r="AE252" s="111">
        <v>109198</v>
      </c>
      <c r="AF252" s="111">
        <v>514268</v>
      </c>
      <c r="AG252" s="111">
        <v>2891825.1320000002</v>
      </c>
      <c r="AH252" s="111">
        <v>3817626</v>
      </c>
      <c r="AI252" s="111">
        <v>1218030</v>
      </c>
      <c r="AJ252" s="111">
        <v>-1646235</v>
      </c>
      <c r="AK252" s="111">
        <v>2977461.307</v>
      </c>
      <c r="AL252" s="111">
        <v>-2540016</v>
      </c>
      <c r="AM252" s="111">
        <v>-1884697</v>
      </c>
      <c r="AN252" s="111">
        <v>-1798885</v>
      </c>
      <c r="AO252" s="111">
        <v>1366146.861</v>
      </c>
      <c r="AP252" s="111">
        <v>-307008</v>
      </c>
      <c r="AQ252" s="111">
        <v>-3230686</v>
      </c>
      <c r="AR252" s="111">
        <v>-1734121</v>
      </c>
      <c r="AS252" s="111">
        <v>1076452.2</v>
      </c>
      <c r="AT252" s="111">
        <v>-437993</v>
      </c>
      <c r="AU252" s="111">
        <v>-2970448</v>
      </c>
      <c r="AV252" s="111">
        <v>-699462</v>
      </c>
      <c r="AW252" s="111">
        <v>1742129.26</v>
      </c>
      <c r="AX252" s="111">
        <v>-2390753</v>
      </c>
      <c r="AY252" s="111">
        <v>-2975687</v>
      </c>
      <c r="AZ252" s="7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</row>
    <row r="253" spans="1:71" ht="16.5" customHeight="1" x14ac:dyDescent="0.3">
      <c r="A253" s="111" t="s">
        <v>900</v>
      </c>
      <c r="B253" s="111">
        <v>0</v>
      </c>
      <c r="C253" s="111">
        <v>0</v>
      </c>
      <c r="D253" s="111">
        <v>0</v>
      </c>
      <c r="E253" s="111">
        <v>0</v>
      </c>
      <c r="F253" s="111">
        <v>0</v>
      </c>
      <c r="G253" s="111">
        <v>243427</v>
      </c>
      <c r="H253" s="111">
        <v>-197740</v>
      </c>
      <c r="I253" s="111">
        <v>-454611</v>
      </c>
      <c r="J253" s="111">
        <v>386521</v>
      </c>
      <c r="K253" s="111">
        <v>31243</v>
      </c>
      <c r="L253" s="111">
        <v>327460</v>
      </c>
      <c r="M253" s="111">
        <v>716915</v>
      </c>
      <c r="N253" s="111">
        <v>-130571</v>
      </c>
      <c r="O253" s="111">
        <v>-298329</v>
      </c>
      <c r="P253" s="111">
        <v>-55273</v>
      </c>
      <c r="Q253" s="111">
        <v>813001.04</v>
      </c>
      <c r="R253" s="111">
        <v>-265576</v>
      </c>
      <c r="S253" s="111">
        <v>-184284</v>
      </c>
      <c r="T253" s="111">
        <v>1577567</v>
      </c>
      <c r="U253" s="111">
        <v>1648103.5149999999</v>
      </c>
      <c r="V253" s="111">
        <v>-2605148</v>
      </c>
      <c r="W253" s="111">
        <v>-1397967</v>
      </c>
      <c r="X253" s="111">
        <v>-195590</v>
      </c>
      <c r="Y253" s="111">
        <v>2610009.2110000001</v>
      </c>
      <c r="Z253" s="111">
        <v>-2115431</v>
      </c>
      <c r="AA253" s="111">
        <v>-1678653</v>
      </c>
      <c r="AB253" s="111">
        <v>-117144</v>
      </c>
      <c r="AC253" s="111">
        <v>2411268.6030000001</v>
      </c>
      <c r="AD253" s="111">
        <v>-1070938</v>
      </c>
      <c r="AE253" s="111">
        <v>-753486</v>
      </c>
      <c r="AF253" s="111">
        <v>-797785</v>
      </c>
      <c r="AG253" s="111">
        <v>2018694.672</v>
      </c>
      <c r="AH253" s="111">
        <v>3700815</v>
      </c>
      <c r="AI253" s="111">
        <v>1513253</v>
      </c>
      <c r="AJ253" s="111">
        <v>-787144</v>
      </c>
      <c r="AK253" s="111">
        <v>3289463.173</v>
      </c>
      <c r="AL253" s="111">
        <v>-2505487</v>
      </c>
      <c r="AM253" s="111">
        <v>-2047344</v>
      </c>
      <c r="AN253" s="111">
        <v>-1814738</v>
      </c>
      <c r="AO253" s="111">
        <v>1504332.1440000001</v>
      </c>
      <c r="AP253" s="111">
        <v>10615</v>
      </c>
      <c r="AQ253" s="111">
        <v>-2554921</v>
      </c>
      <c r="AR253" s="111">
        <v>-971476</v>
      </c>
      <c r="AS253" s="111">
        <v>1344423.5</v>
      </c>
      <c r="AT253" s="111">
        <v>-233529</v>
      </c>
      <c r="AU253" s="111">
        <v>-2578951</v>
      </c>
      <c r="AV253" s="111">
        <v>-348048</v>
      </c>
      <c r="AW253" s="111">
        <v>1904589.59</v>
      </c>
      <c r="AX253" s="111">
        <v>-2299101</v>
      </c>
      <c r="AY253" s="111">
        <v>-2875131</v>
      </c>
      <c r="AZ253" s="7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</row>
    <row r="254" spans="1:71" ht="16.5" customHeight="1" x14ac:dyDescent="0.3">
      <c r="A254" s="111" t="s">
        <v>901</v>
      </c>
      <c r="B254" s="111">
        <v>0</v>
      </c>
      <c r="C254" s="111">
        <v>0</v>
      </c>
      <c r="D254" s="111">
        <v>0</v>
      </c>
      <c r="E254" s="111">
        <v>0</v>
      </c>
      <c r="F254" s="111">
        <v>0</v>
      </c>
      <c r="G254" s="111">
        <v>0</v>
      </c>
      <c r="H254" s="111">
        <v>0</v>
      </c>
      <c r="I254" s="111">
        <v>0</v>
      </c>
      <c r="J254" s="111">
        <v>0</v>
      </c>
      <c r="K254" s="111">
        <v>0</v>
      </c>
      <c r="L254" s="111">
        <v>0</v>
      </c>
      <c r="M254" s="111">
        <v>0</v>
      </c>
      <c r="N254" s="111">
        <v>0</v>
      </c>
      <c r="O254" s="111">
        <v>0</v>
      </c>
      <c r="P254" s="111">
        <v>0</v>
      </c>
      <c r="Q254" s="111">
        <v>0</v>
      </c>
      <c r="R254" s="111">
        <v>0</v>
      </c>
      <c r="S254" s="111">
        <v>0</v>
      </c>
      <c r="T254" s="111">
        <v>0</v>
      </c>
      <c r="U254" s="111">
        <v>-110797.90399999999</v>
      </c>
      <c r="V254" s="111">
        <v>0</v>
      </c>
      <c r="W254" s="111">
        <v>-334723</v>
      </c>
      <c r="X254" s="111">
        <v>0</v>
      </c>
      <c r="Y254" s="111">
        <v>0</v>
      </c>
      <c r="Z254" s="111">
        <v>0</v>
      </c>
      <c r="AA254" s="111">
        <v>0</v>
      </c>
      <c r="AB254" s="111">
        <v>0</v>
      </c>
      <c r="AC254" s="111">
        <v>0</v>
      </c>
      <c r="AD254" s="111">
        <v>0</v>
      </c>
      <c r="AE254" s="111">
        <v>0</v>
      </c>
      <c r="AF254" s="111">
        <v>-314701</v>
      </c>
      <c r="AG254" s="111">
        <v>0</v>
      </c>
      <c r="AH254" s="111">
        <v>0</v>
      </c>
      <c r="AI254" s="111">
        <v>-14292</v>
      </c>
      <c r="AJ254" s="111">
        <v>0</v>
      </c>
      <c r="AK254" s="111">
        <v>0</v>
      </c>
      <c r="AL254" s="111">
        <v>0</v>
      </c>
      <c r="AM254" s="111">
        <v>0</v>
      </c>
      <c r="AN254" s="111">
        <v>0</v>
      </c>
      <c r="AO254" s="111">
        <v>0</v>
      </c>
      <c r="AP254" s="111">
        <v>0</v>
      </c>
      <c r="AQ254" s="111">
        <v>0</v>
      </c>
      <c r="AR254" s="111">
        <v>0</v>
      </c>
      <c r="AS254" s="111">
        <v>0</v>
      </c>
      <c r="AT254" s="111">
        <v>0</v>
      </c>
      <c r="AU254" s="111">
        <v>0</v>
      </c>
      <c r="AV254" s="111">
        <v>0</v>
      </c>
      <c r="AW254" s="111">
        <v>0</v>
      </c>
      <c r="AX254" s="111">
        <v>0</v>
      </c>
      <c r="AY254" s="111">
        <v>0</v>
      </c>
      <c r="AZ254" s="7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</row>
    <row r="255" spans="1:71" ht="16.5" customHeight="1" x14ac:dyDescent="0.3">
      <c r="A255" s="111" t="s">
        <v>1098</v>
      </c>
      <c r="B255" s="111">
        <v>0</v>
      </c>
      <c r="C255" s="111">
        <v>0</v>
      </c>
      <c r="D255" s="111">
        <v>0</v>
      </c>
      <c r="E255" s="111">
        <v>0</v>
      </c>
      <c r="F255" s="111">
        <v>0</v>
      </c>
      <c r="G255" s="111">
        <v>-297261</v>
      </c>
      <c r="H255" s="111">
        <v>-350235</v>
      </c>
      <c r="I255" s="111">
        <v>-246232</v>
      </c>
      <c r="J255" s="111">
        <v>-112432</v>
      </c>
      <c r="K255" s="111">
        <v>-39796</v>
      </c>
      <c r="L255" s="111">
        <v>-38066</v>
      </c>
      <c r="M255" s="111">
        <v>4842</v>
      </c>
      <c r="N255" s="111">
        <v>-47072</v>
      </c>
      <c r="O255" s="111">
        <v>-17727</v>
      </c>
      <c r="P255" s="111">
        <v>0</v>
      </c>
      <c r="Q255" s="111">
        <v>0</v>
      </c>
      <c r="R255" s="111">
        <v>0</v>
      </c>
      <c r="S255" s="111">
        <v>0</v>
      </c>
      <c r="T255" s="111">
        <v>0</v>
      </c>
      <c r="U255" s="111">
        <v>0</v>
      </c>
      <c r="V255" s="111">
        <v>0</v>
      </c>
      <c r="W255" s="111">
        <v>0</v>
      </c>
      <c r="X255" s="111">
        <v>0</v>
      </c>
      <c r="Y255" s="111">
        <v>0</v>
      </c>
      <c r="Z255" s="111">
        <v>0</v>
      </c>
      <c r="AA255" s="111">
        <v>0</v>
      </c>
      <c r="AB255" s="111">
        <v>0</v>
      </c>
      <c r="AC255" s="111">
        <v>0</v>
      </c>
      <c r="AD255" s="111">
        <v>0</v>
      </c>
      <c r="AE255" s="111">
        <v>0</v>
      </c>
      <c r="AF255" s="111">
        <v>0</v>
      </c>
      <c r="AG255" s="111">
        <v>0</v>
      </c>
      <c r="AH255" s="111">
        <v>0</v>
      </c>
      <c r="AI255" s="111">
        <v>0</v>
      </c>
      <c r="AJ255" s="111">
        <v>0</v>
      </c>
      <c r="AK255" s="111">
        <v>0</v>
      </c>
      <c r="AL255" s="111">
        <v>0</v>
      </c>
      <c r="AM255" s="111">
        <v>0</v>
      </c>
      <c r="AN255" s="111">
        <v>0</v>
      </c>
      <c r="AO255" s="111">
        <v>0</v>
      </c>
      <c r="AP255" s="111">
        <v>0</v>
      </c>
      <c r="AQ255" s="111">
        <v>0</v>
      </c>
      <c r="AR255" s="111">
        <v>0</v>
      </c>
      <c r="AS255" s="111">
        <v>0</v>
      </c>
      <c r="AT255" s="111">
        <v>0</v>
      </c>
      <c r="AU255" s="111">
        <v>0</v>
      </c>
      <c r="AV255" s="111">
        <v>0</v>
      </c>
      <c r="AW255" s="111">
        <v>0</v>
      </c>
      <c r="AX255" s="111">
        <v>0</v>
      </c>
      <c r="AY255" s="111">
        <v>0</v>
      </c>
      <c r="AZ255" s="7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</row>
    <row r="256" spans="1:71" ht="16.5" customHeight="1" x14ac:dyDescent="0.3">
      <c r="A256" s="111" t="s">
        <v>902</v>
      </c>
      <c r="B256" s="111">
        <v>0</v>
      </c>
      <c r="C256" s="111">
        <v>0</v>
      </c>
      <c r="D256" s="111">
        <v>0</v>
      </c>
      <c r="E256" s="111">
        <v>0</v>
      </c>
      <c r="F256" s="111">
        <v>0</v>
      </c>
      <c r="G256" s="111">
        <v>1617329</v>
      </c>
      <c r="H256" s="111">
        <v>3048012</v>
      </c>
      <c r="I256" s="111">
        <v>308697</v>
      </c>
      <c r="J256" s="111">
        <v>1805262</v>
      </c>
      <c r="K256" s="111">
        <v>2999877</v>
      </c>
      <c r="L256" s="111">
        <v>4634042</v>
      </c>
      <c r="M256" s="111">
        <v>1545438</v>
      </c>
      <c r="N256" s="111">
        <v>1034328</v>
      </c>
      <c r="O256" s="111">
        <v>3408313</v>
      </c>
      <c r="P256" s="111">
        <v>6226578</v>
      </c>
      <c r="Q256" s="111">
        <v>3171187.85</v>
      </c>
      <c r="R256" s="111">
        <v>664917</v>
      </c>
      <c r="S256" s="111">
        <v>3782813</v>
      </c>
      <c r="T256" s="111">
        <v>5613040</v>
      </c>
      <c r="U256" s="111">
        <v>1118543.243</v>
      </c>
      <c r="V256" s="111">
        <v>2279375</v>
      </c>
      <c r="W256" s="111">
        <v>4489647</v>
      </c>
      <c r="X256" s="111">
        <v>6086205</v>
      </c>
      <c r="Y256" s="111">
        <v>-1163221.5330000001</v>
      </c>
      <c r="Z256" s="111">
        <v>1527092</v>
      </c>
      <c r="AA256" s="111">
        <v>3027420</v>
      </c>
      <c r="AB256" s="111">
        <v>2865288</v>
      </c>
      <c r="AC256" s="111">
        <v>3093212.4440000001</v>
      </c>
      <c r="AD256" s="111">
        <v>937684</v>
      </c>
      <c r="AE256" s="111">
        <v>818564</v>
      </c>
      <c r="AF256" s="111">
        <v>1552335</v>
      </c>
      <c r="AG256" s="111">
        <v>776122.06799999997</v>
      </c>
      <c r="AH256" s="111">
        <v>63684</v>
      </c>
      <c r="AI256" s="111">
        <v>-413418</v>
      </c>
      <c r="AJ256" s="111">
        <v>-1055223</v>
      </c>
      <c r="AK256" s="111">
        <v>-588109.44400000002</v>
      </c>
      <c r="AL256" s="111">
        <v>-14260</v>
      </c>
      <c r="AM256" s="111">
        <v>53167</v>
      </c>
      <c r="AN256" s="111">
        <v>-139585</v>
      </c>
      <c r="AO256" s="111">
        <v>-138925.266</v>
      </c>
      <c r="AP256" s="111">
        <v>-247401</v>
      </c>
      <c r="AQ256" s="111">
        <v>-653863</v>
      </c>
      <c r="AR256" s="111">
        <v>-735922</v>
      </c>
      <c r="AS256" s="111">
        <v>-265830.65000000002</v>
      </c>
      <c r="AT256" s="111">
        <v>-193420</v>
      </c>
      <c r="AU256" s="111">
        <v>-364438</v>
      </c>
      <c r="AV256" s="111">
        <v>-293327</v>
      </c>
      <c r="AW256" s="111">
        <v>-113271.14200000001</v>
      </c>
      <c r="AX256" s="111">
        <v>-44967</v>
      </c>
      <c r="AY256" s="111">
        <v>-40780</v>
      </c>
      <c r="AZ256" s="7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</row>
    <row r="257" spans="1:71" ht="16.5" customHeight="1" x14ac:dyDescent="0.3">
      <c r="A257" s="111" t="s">
        <v>903</v>
      </c>
      <c r="B257" s="111">
        <v>0</v>
      </c>
      <c r="C257" s="111">
        <v>0</v>
      </c>
      <c r="D257" s="111">
        <v>0</v>
      </c>
      <c r="E257" s="111">
        <v>0</v>
      </c>
      <c r="F257" s="111">
        <v>0</v>
      </c>
      <c r="G257" s="111">
        <v>-180</v>
      </c>
      <c r="H257" s="111">
        <v>-196</v>
      </c>
      <c r="I257" s="111">
        <v>-196</v>
      </c>
      <c r="J257" s="111">
        <v>-15</v>
      </c>
      <c r="K257" s="111">
        <v>-55</v>
      </c>
      <c r="L257" s="111">
        <v>-126</v>
      </c>
      <c r="M257" s="111">
        <v>-151</v>
      </c>
      <c r="N257" s="111">
        <v>5171</v>
      </c>
      <c r="O257" s="111">
        <v>3949</v>
      </c>
      <c r="P257" s="111">
        <v>11149</v>
      </c>
      <c r="Q257" s="111">
        <v>19302.330000000002</v>
      </c>
      <c r="R257" s="111">
        <v>1724</v>
      </c>
      <c r="S257" s="111">
        <v>5999</v>
      </c>
      <c r="T257" s="111">
        <v>13766</v>
      </c>
      <c r="U257" s="111">
        <v>50613.031000000003</v>
      </c>
      <c r="V257" s="111">
        <v>5901</v>
      </c>
      <c r="W257" s="111">
        <v>37216</v>
      </c>
      <c r="X257" s="111">
        <v>57424</v>
      </c>
      <c r="Y257" s="111">
        <v>83568.445000000007</v>
      </c>
      <c r="Z257" s="111">
        <v>24160</v>
      </c>
      <c r="AA257" s="111">
        <v>38631</v>
      </c>
      <c r="AB257" s="111">
        <v>55439</v>
      </c>
      <c r="AC257" s="111">
        <v>84478.108999999997</v>
      </c>
      <c r="AD257" s="111">
        <v>17597</v>
      </c>
      <c r="AE257" s="111">
        <v>44120</v>
      </c>
      <c r="AF257" s="111">
        <v>74419</v>
      </c>
      <c r="AG257" s="111">
        <v>97008.392000000007</v>
      </c>
      <c r="AH257" s="111">
        <v>53127</v>
      </c>
      <c r="AI257" s="111">
        <v>132487</v>
      </c>
      <c r="AJ257" s="111">
        <v>196132</v>
      </c>
      <c r="AK257" s="111">
        <v>276107.57799999998</v>
      </c>
      <c r="AL257" s="111">
        <v>-20269</v>
      </c>
      <c r="AM257" s="111">
        <v>109480</v>
      </c>
      <c r="AN257" s="111">
        <v>155438</v>
      </c>
      <c r="AO257" s="111">
        <v>739.98299999999995</v>
      </c>
      <c r="AP257" s="111">
        <v>-70222</v>
      </c>
      <c r="AQ257" s="111">
        <v>-21902</v>
      </c>
      <c r="AR257" s="111">
        <v>-26723</v>
      </c>
      <c r="AS257" s="111">
        <v>-2140.65</v>
      </c>
      <c r="AT257" s="111">
        <v>-11044</v>
      </c>
      <c r="AU257" s="111">
        <v>-27059</v>
      </c>
      <c r="AV257" s="111">
        <v>-58087</v>
      </c>
      <c r="AW257" s="111">
        <v>-49189.188000000002</v>
      </c>
      <c r="AX257" s="111">
        <v>-46685</v>
      </c>
      <c r="AY257" s="111">
        <v>-59776</v>
      </c>
      <c r="AZ257" s="7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</row>
    <row r="258" spans="1:71" ht="16.5" customHeight="1" x14ac:dyDescent="0.3">
      <c r="A258" s="111" t="s">
        <v>904</v>
      </c>
      <c r="B258" s="111">
        <v>14799182</v>
      </c>
      <c r="C258" s="111">
        <v>20727740</v>
      </c>
      <c r="D258" s="111">
        <v>31250734</v>
      </c>
      <c r="E258" s="111">
        <v>45547232</v>
      </c>
      <c r="F258" s="111">
        <v>13017534</v>
      </c>
      <c r="G258" s="111">
        <v>26670155</v>
      </c>
      <c r="H258" s="111">
        <v>40237874</v>
      </c>
      <c r="I258" s="111">
        <v>48573024</v>
      </c>
      <c r="J258" s="111">
        <v>14964161</v>
      </c>
      <c r="K258" s="111">
        <v>28840755</v>
      </c>
      <c r="L258" s="111">
        <v>43083671</v>
      </c>
      <c r="M258" s="111">
        <v>52956576</v>
      </c>
      <c r="N258" s="111">
        <v>14606469</v>
      </c>
      <c r="O258" s="111">
        <v>31041517</v>
      </c>
      <c r="P258" s="111">
        <v>48262645</v>
      </c>
      <c r="Q258" s="111">
        <v>58417519.079999998</v>
      </c>
      <c r="R258" s="111">
        <v>16429623</v>
      </c>
      <c r="S258" s="111">
        <v>35279115</v>
      </c>
      <c r="T258" s="111">
        <v>52515579</v>
      </c>
      <c r="U258" s="111">
        <v>62242161.082999997</v>
      </c>
      <c r="V258" s="111">
        <v>16192716</v>
      </c>
      <c r="W258" s="111">
        <v>33961394</v>
      </c>
      <c r="X258" s="111">
        <v>52330352</v>
      </c>
      <c r="Y258" s="111">
        <v>60553375.082000002</v>
      </c>
      <c r="Z258" s="111">
        <v>16932406</v>
      </c>
      <c r="AA258" s="111">
        <v>33910632</v>
      </c>
      <c r="AB258" s="111">
        <v>52856060</v>
      </c>
      <c r="AC258" s="111">
        <v>72174362.741999999</v>
      </c>
      <c r="AD258" s="111">
        <v>17174983</v>
      </c>
      <c r="AE258" s="111">
        <v>33253195</v>
      </c>
      <c r="AF258" s="111">
        <v>52420135</v>
      </c>
      <c r="AG258" s="111">
        <v>69923989.716999993</v>
      </c>
      <c r="AH258" s="111">
        <v>17053961</v>
      </c>
      <c r="AI258" s="111">
        <v>32520266</v>
      </c>
      <c r="AJ258" s="111">
        <v>50811793</v>
      </c>
      <c r="AK258" s="111">
        <v>71537703.885000005</v>
      </c>
      <c r="AL258" s="111">
        <v>14166491</v>
      </c>
      <c r="AM258" s="111">
        <v>32624211</v>
      </c>
      <c r="AN258" s="111">
        <v>51969587</v>
      </c>
      <c r="AO258" s="111">
        <v>71061505.965000004</v>
      </c>
      <c r="AP258" s="111">
        <v>18085612</v>
      </c>
      <c r="AQ258" s="111">
        <v>34594283</v>
      </c>
      <c r="AR258" s="111">
        <v>55174580</v>
      </c>
      <c r="AS258" s="111">
        <v>75894394.439999998</v>
      </c>
      <c r="AT258" s="111">
        <v>21104112</v>
      </c>
      <c r="AU258" s="111">
        <v>38000255</v>
      </c>
      <c r="AV258" s="111">
        <v>62036831</v>
      </c>
      <c r="AW258" s="111">
        <v>83348651.446999997</v>
      </c>
      <c r="AX258" s="111">
        <v>23019565</v>
      </c>
      <c r="AY258" s="111">
        <v>43113892.990000002</v>
      </c>
      <c r="AZ258" s="7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</row>
    <row r="259" spans="1:71" ht="16.5" customHeight="1" x14ac:dyDescent="0.3">
      <c r="A259" s="111" t="s">
        <v>905</v>
      </c>
      <c r="B259" s="111">
        <v>0</v>
      </c>
      <c r="C259" s="111">
        <v>0</v>
      </c>
      <c r="D259" s="111">
        <v>0</v>
      </c>
      <c r="E259" s="111">
        <v>-8825742</v>
      </c>
      <c r="F259" s="111">
        <v>-587473</v>
      </c>
      <c r="G259" s="111">
        <v>-4008918</v>
      </c>
      <c r="H259" s="111">
        <v>-7096949</v>
      </c>
      <c r="I259" s="111">
        <v>-7659524</v>
      </c>
      <c r="J259" s="111">
        <v>-1494288</v>
      </c>
      <c r="K259" s="111">
        <v>-3942583</v>
      </c>
      <c r="L259" s="111">
        <v>-7329108</v>
      </c>
      <c r="M259" s="111">
        <v>-7732401</v>
      </c>
      <c r="N259" s="111">
        <v>-476010</v>
      </c>
      <c r="O259" s="111">
        <v>-5052335</v>
      </c>
      <c r="P259" s="111">
        <v>-9663241</v>
      </c>
      <c r="Q259" s="111">
        <v>-10201076.27</v>
      </c>
      <c r="R259" s="111">
        <v>-544151</v>
      </c>
      <c r="S259" s="111">
        <v>-6029426</v>
      </c>
      <c r="T259" s="111">
        <v>-10591077</v>
      </c>
      <c r="U259" s="111">
        <v>-11109515.279999999</v>
      </c>
      <c r="V259" s="111">
        <v>-508555</v>
      </c>
      <c r="W259" s="111">
        <v>-4554970</v>
      </c>
      <c r="X259" s="111">
        <v>-8736273</v>
      </c>
      <c r="Y259" s="111">
        <v>-9224648.1089999992</v>
      </c>
      <c r="Z259" s="111">
        <v>-656079</v>
      </c>
      <c r="AA259" s="111">
        <v>-3914410</v>
      </c>
      <c r="AB259" s="111">
        <v>-8731245</v>
      </c>
      <c r="AC259" s="111">
        <v>-9353964.8489999995</v>
      </c>
      <c r="AD259" s="111">
        <v>-798362</v>
      </c>
      <c r="AE259" s="111">
        <v>-3647199</v>
      </c>
      <c r="AF259" s="111">
        <v>-7809567</v>
      </c>
      <c r="AG259" s="111">
        <v>-8294587.9400000004</v>
      </c>
      <c r="AH259" s="111">
        <v>-427595</v>
      </c>
      <c r="AI259" s="111">
        <v>-5677637</v>
      </c>
      <c r="AJ259" s="111">
        <v>-9566582</v>
      </c>
      <c r="AK259" s="111">
        <v>-9902247.1109999996</v>
      </c>
      <c r="AL259" s="111">
        <v>-328842</v>
      </c>
      <c r="AM259" s="111">
        <v>-2366364</v>
      </c>
      <c r="AN259" s="111">
        <v>-5207263</v>
      </c>
      <c r="AO259" s="111">
        <v>-5532986.8490000004</v>
      </c>
      <c r="AP259" s="111">
        <v>-351393</v>
      </c>
      <c r="AQ259" s="111">
        <v>-3401180</v>
      </c>
      <c r="AR259" s="111">
        <v>-6292603</v>
      </c>
      <c r="AS259" s="111">
        <v>-6762700.25</v>
      </c>
      <c r="AT259" s="111">
        <v>-492729</v>
      </c>
      <c r="AU259" s="111">
        <v>-3389131</v>
      </c>
      <c r="AV259" s="111">
        <v>-6100638</v>
      </c>
      <c r="AW259" s="111">
        <v>-6721408.8739999998</v>
      </c>
      <c r="AX259" s="111">
        <v>-469368</v>
      </c>
      <c r="AY259" s="111">
        <v>-788657</v>
      </c>
      <c r="AZ259" s="7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</row>
    <row r="260" spans="1:71" ht="16.5" customHeight="1" x14ac:dyDescent="0.3">
      <c r="A260" s="111" t="s">
        <v>906</v>
      </c>
      <c r="B260" s="111">
        <v>14799182</v>
      </c>
      <c r="C260" s="111">
        <v>20727740</v>
      </c>
      <c r="D260" s="111">
        <v>31250734</v>
      </c>
      <c r="E260" s="111">
        <v>36721490</v>
      </c>
      <c r="F260" s="111">
        <v>12430061</v>
      </c>
      <c r="G260" s="111">
        <v>22661237</v>
      </c>
      <c r="H260" s="111">
        <v>33140925</v>
      </c>
      <c r="I260" s="111">
        <v>40913500</v>
      </c>
      <c r="J260" s="111">
        <v>13469873</v>
      </c>
      <c r="K260" s="111">
        <v>24898172</v>
      </c>
      <c r="L260" s="111">
        <v>35754563</v>
      </c>
      <c r="M260" s="111">
        <v>45224176</v>
      </c>
      <c r="N260" s="111">
        <v>14130459</v>
      </c>
      <c r="O260" s="111">
        <v>25989182</v>
      </c>
      <c r="P260" s="111">
        <v>38599404</v>
      </c>
      <c r="Q260" s="111">
        <v>48216442.810000002</v>
      </c>
      <c r="R260" s="111">
        <v>15885472</v>
      </c>
      <c r="S260" s="111">
        <v>29249689</v>
      </c>
      <c r="T260" s="111">
        <v>41924502</v>
      </c>
      <c r="U260" s="111">
        <v>51132645.803000003</v>
      </c>
      <c r="V260" s="111">
        <v>15684161</v>
      </c>
      <c r="W260" s="111">
        <v>29406424</v>
      </c>
      <c r="X260" s="111">
        <v>43594079</v>
      </c>
      <c r="Y260" s="111">
        <v>51328726.972999997</v>
      </c>
      <c r="Z260" s="111">
        <v>16276327</v>
      </c>
      <c r="AA260" s="111">
        <v>29996222</v>
      </c>
      <c r="AB260" s="111">
        <v>44124815</v>
      </c>
      <c r="AC260" s="111">
        <v>62820397.892999999</v>
      </c>
      <c r="AD260" s="111">
        <v>16376621</v>
      </c>
      <c r="AE260" s="111">
        <v>29605996</v>
      </c>
      <c r="AF260" s="111">
        <v>44610568</v>
      </c>
      <c r="AG260" s="111">
        <v>61629401.777000003</v>
      </c>
      <c r="AH260" s="111">
        <v>16626366</v>
      </c>
      <c r="AI260" s="111">
        <v>26842629</v>
      </c>
      <c r="AJ260" s="111">
        <v>41245211</v>
      </c>
      <c r="AK260" s="111">
        <v>61635456.773999996</v>
      </c>
      <c r="AL260" s="111">
        <v>13837649</v>
      </c>
      <c r="AM260" s="111">
        <v>30257847</v>
      </c>
      <c r="AN260" s="111">
        <v>46762324</v>
      </c>
      <c r="AO260" s="111">
        <v>65528519.115999997</v>
      </c>
      <c r="AP260" s="111">
        <v>17734219</v>
      </c>
      <c r="AQ260" s="111">
        <v>31193103</v>
      </c>
      <c r="AR260" s="111">
        <v>48881977</v>
      </c>
      <c r="AS260" s="111">
        <v>69131694.189999998</v>
      </c>
      <c r="AT260" s="111">
        <v>20611383</v>
      </c>
      <c r="AU260" s="111">
        <v>34611124</v>
      </c>
      <c r="AV260" s="111">
        <v>55936193</v>
      </c>
      <c r="AW260" s="111">
        <v>76627242.572999999</v>
      </c>
      <c r="AX260" s="111">
        <v>22550197</v>
      </c>
      <c r="AY260" s="111">
        <v>42325235.990000002</v>
      </c>
      <c r="AZ260" s="7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</row>
    <row r="261" spans="1:71" ht="16.5" customHeight="1" x14ac:dyDescent="0.3">
      <c r="A261" s="111"/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AA261" s="111"/>
      <c r="AB261" s="111"/>
      <c r="AC261" s="111"/>
      <c r="AD261" s="111"/>
      <c r="AE261" s="111"/>
      <c r="AF261" s="111"/>
      <c r="AG261" s="111"/>
      <c r="AH261" s="111"/>
      <c r="AI261" s="111"/>
      <c r="AJ261" s="111"/>
      <c r="AK261" s="111"/>
      <c r="AL261" s="111"/>
      <c r="AM261" s="111"/>
      <c r="AN261" s="111"/>
      <c r="AO261" s="111"/>
      <c r="AP261" s="111"/>
      <c r="AQ261" s="111"/>
      <c r="AR261" s="111"/>
      <c r="AS261" s="111"/>
      <c r="AT261" s="111"/>
      <c r="AU261" s="111"/>
      <c r="AV261" s="111"/>
      <c r="AW261" s="111"/>
      <c r="AX261" s="111"/>
      <c r="AY261" s="111"/>
      <c r="AZ261" s="7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</row>
    <row r="262" spans="1:71" ht="16.5" customHeight="1" x14ac:dyDescent="0.3">
      <c r="A262" s="111" t="s">
        <v>907</v>
      </c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11"/>
      <c r="AG262" s="111"/>
      <c r="AH262" s="111"/>
      <c r="AI262" s="111"/>
      <c r="AJ262" s="111"/>
      <c r="AK262" s="111"/>
      <c r="AL262" s="111"/>
      <c r="AM262" s="111"/>
      <c r="AN262" s="111"/>
      <c r="AO262" s="111"/>
      <c r="AP262" s="111"/>
      <c r="AQ262" s="111"/>
      <c r="AR262" s="111"/>
      <c r="AS262" s="111"/>
      <c r="AT262" s="111"/>
      <c r="AU262" s="111"/>
      <c r="AV262" s="111"/>
      <c r="AW262" s="111"/>
      <c r="AX262" s="111"/>
      <c r="AY262" s="111"/>
      <c r="AZ262" s="7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</row>
    <row r="263" spans="1:71" ht="16.5" customHeight="1" x14ac:dyDescent="0.3">
      <c r="A263" s="111" t="s">
        <v>908</v>
      </c>
      <c r="B263" s="111">
        <v>0</v>
      </c>
      <c r="C263" s="111">
        <v>0</v>
      </c>
      <c r="D263" s="111">
        <v>0</v>
      </c>
      <c r="E263" s="111">
        <v>0</v>
      </c>
      <c r="F263" s="111">
        <v>0</v>
      </c>
      <c r="G263" s="111">
        <v>105968</v>
      </c>
      <c r="H263" s="111">
        <v>56155</v>
      </c>
      <c r="I263" s="111">
        <v>96154</v>
      </c>
      <c r="J263" s="111">
        <v>-1909559</v>
      </c>
      <c r="K263" s="111">
        <v>-4930319</v>
      </c>
      <c r="L263" s="111">
        <v>-5062151</v>
      </c>
      <c r="M263" s="111">
        <v>-4021586</v>
      </c>
      <c r="N263" s="111">
        <v>4101442</v>
      </c>
      <c r="O263" s="111">
        <v>3600105</v>
      </c>
      <c r="P263" s="111">
        <v>3596572</v>
      </c>
      <c r="Q263" s="111">
        <v>3494040.48</v>
      </c>
      <c r="R263" s="111">
        <v>-208582</v>
      </c>
      <c r="S263" s="111">
        <v>-6616573</v>
      </c>
      <c r="T263" s="111">
        <v>-2493990</v>
      </c>
      <c r="U263" s="111">
        <v>-612419.78799999994</v>
      </c>
      <c r="V263" s="111">
        <v>0</v>
      </c>
      <c r="W263" s="111">
        <v>0</v>
      </c>
      <c r="X263" s="111">
        <v>0</v>
      </c>
      <c r="Y263" s="111">
        <v>-233830.51699999999</v>
      </c>
      <c r="Z263" s="111">
        <v>0</v>
      </c>
      <c r="AA263" s="111">
        <v>0</v>
      </c>
      <c r="AB263" s="111">
        <v>0</v>
      </c>
      <c r="AC263" s="111">
        <v>0</v>
      </c>
      <c r="AD263" s="111">
        <v>0</v>
      </c>
      <c r="AE263" s="111">
        <v>0</v>
      </c>
      <c r="AF263" s="111">
        <v>1125936</v>
      </c>
      <c r="AG263" s="111">
        <v>0</v>
      </c>
      <c r="AH263" s="111">
        <v>0</v>
      </c>
      <c r="AI263" s="111">
        <v>269800</v>
      </c>
      <c r="AJ263" s="111">
        <v>0</v>
      </c>
      <c r="AK263" s="111">
        <v>0</v>
      </c>
      <c r="AL263" s="111">
        <v>0</v>
      </c>
      <c r="AM263" s="111">
        <v>0</v>
      </c>
      <c r="AN263" s="111">
        <v>0</v>
      </c>
      <c r="AO263" s="111">
        <v>0</v>
      </c>
      <c r="AP263" s="111">
        <v>0</v>
      </c>
      <c r="AQ263" s="111">
        <v>0</v>
      </c>
      <c r="AR263" s="111">
        <v>0</v>
      </c>
      <c r="AS263" s="111">
        <v>0</v>
      </c>
      <c r="AT263" s="111">
        <v>0</v>
      </c>
      <c r="AU263" s="111">
        <v>0</v>
      </c>
      <c r="AV263" s="111">
        <v>0</v>
      </c>
      <c r="AW263" s="111">
        <v>0</v>
      </c>
      <c r="AX263" s="111">
        <v>0</v>
      </c>
      <c r="AY263" s="111">
        <v>0</v>
      </c>
      <c r="AZ263" s="7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</row>
    <row r="264" spans="1:71" ht="16.5" customHeight="1" x14ac:dyDescent="0.3">
      <c r="A264" s="111" t="s">
        <v>909</v>
      </c>
      <c r="B264" s="111">
        <v>0</v>
      </c>
      <c r="C264" s="111">
        <v>0</v>
      </c>
      <c r="D264" s="111">
        <v>0</v>
      </c>
      <c r="E264" s="111">
        <v>0</v>
      </c>
      <c r="F264" s="111">
        <v>0</v>
      </c>
      <c r="G264" s="111">
        <v>0</v>
      </c>
      <c r="H264" s="111">
        <v>-61598</v>
      </c>
      <c r="I264" s="111">
        <v>0</v>
      </c>
      <c r="J264" s="111">
        <v>-232227</v>
      </c>
      <c r="K264" s="111">
        <v>2325752</v>
      </c>
      <c r="L264" s="111">
        <v>2051999</v>
      </c>
      <c r="M264" s="111">
        <v>2999471</v>
      </c>
      <c r="N264" s="111">
        <v>0</v>
      </c>
      <c r="O264" s="111">
        <v>-98</v>
      </c>
      <c r="P264" s="111">
        <v>-98</v>
      </c>
      <c r="Q264" s="111">
        <v>-97.77</v>
      </c>
      <c r="R264" s="111">
        <v>0</v>
      </c>
      <c r="S264" s="111">
        <v>-287</v>
      </c>
      <c r="T264" s="111">
        <v>-287</v>
      </c>
      <c r="U264" s="111">
        <v>-791.12800000000004</v>
      </c>
      <c r="V264" s="111">
        <v>0</v>
      </c>
      <c r="W264" s="111">
        <v>0</v>
      </c>
      <c r="X264" s="111">
        <v>0</v>
      </c>
      <c r="Y264" s="111">
        <v>0</v>
      </c>
      <c r="Z264" s="111">
        <v>0</v>
      </c>
      <c r="AA264" s="111">
        <v>0</v>
      </c>
      <c r="AB264" s="111">
        <v>0</v>
      </c>
      <c r="AC264" s="111">
        <v>0</v>
      </c>
      <c r="AD264" s="111">
        <v>0</v>
      </c>
      <c r="AE264" s="111">
        <v>0</v>
      </c>
      <c r="AF264" s="111">
        <v>0</v>
      </c>
      <c r="AG264" s="111">
        <v>0</v>
      </c>
      <c r="AH264" s="111">
        <v>0</v>
      </c>
      <c r="AI264" s="111">
        <v>0</v>
      </c>
      <c r="AJ264" s="111">
        <v>0</v>
      </c>
      <c r="AK264" s="111">
        <v>0</v>
      </c>
      <c r="AL264" s="111">
        <v>-45000</v>
      </c>
      <c r="AM264" s="111">
        <v>-45000</v>
      </c>
      <c r="AN264" s="111">
        <v>-45000</v>
      </c>
      <c r="AO264" s="111">
        <v>0</v>
      </c>
      <c r="AP264" s="111">
        <v>-577</v>
      </c>
      <c r="AQ264" s="111">
        <v>-577</v>
      </c>
      <c r="AR264" s="111">
        <v>-577</v>
      </c>
      <c r="AS264" s="111">
        <v>0</v>
      </c>
      <c r="AT264" s="111">
        <v>0</v>
      </c>
      <c r="AU264" s="111">
        <v>0</v>
      </c>
      <c r="AV264" s="111">
        <v>0</v>
      </c>
      <c r="AW264" s="111">
        <v>0</v>
      </c>
      <c r="AX264" s="111">
        <v>0</v>
      </c>
      <c r="AY264" s="111">
        <v>0</v>
      </c>
      <c r="AZ264" s="7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</row>
    <row r="265" spans="1:71" ht="16.5" customHeight="1" x14ac:dyDescent="0.3">
      <c r="A265" s="111" t="s">
        <v>910</v>
      </c>
      <c r="B265" s="111">
        <v>0</v>
      </c>
      <c r="C265" s="111">
        <v>0</v>
      </c>
      <c r="D265" s="111">
        <v>0</v>
      </c>
      <c r="E265" s="111">
        <v>0</v>
      </c>
      <c r="F265" s="111">
        <v>0</v>
      </c>
      <c r="G265" s="111">
        <v>0</v>
      </c>
      <c r="H265" s="111">
        <v>0</v>
      </c>
      <c r="I265" s="111">
        <v>0</v>
      </c>
      <c r="J265" s="111">
        <v>0</v>
      </c>
      <c r="K265" s="111">
        <v>0</v>
      </c>
      <c r="L265" s="111">
        <v>0</v>
      </c>
      <c r="M265" s="111">
        <v>0</v>
      </c>
      <c r="N265" s="111">
        <v>0</v>
      </c>
      <c r="O265" s="111">
        <v>0</v>
      </c>
      <c r="P265" s="111">
        <v>0</v>
      </c>
      <c r="Q265" s="111">
        <v>0</v>
      </c>
      <c r="R265" s="111">
        <v>0</v>
      </c>
      <c r="S265" s="111">
        <v>0</v>
      </c>
      <c r="T265" s="111">
        <v>0</v>
      </c>
      <c r="U265" s="111">
        <v>0</v>
      </c>
      <c r="V265" s="111">
        <v>0</v>
      </c>
      <c r="W265" s="111">
        <v>0</v>
      </c>
      <c r="X265" s="111">
        <v>0</v>
      </c>
      <c r="Y265" s="111">
        <v>0</v>
      </c>
      <c r="Z265" s="111">
        <v>0</v>
      </c>
      <c r="AA265" s="111">
        <v>0</v>
      </c>
      <c r="AB265" s="111">
        <v>0</v>
      </c>
      <c r="AC265" s="111">
        <v>0</v>
      </c>
      <c r="AD265" s="111">
        <v>0</v>
      </c>
      <c r="AE265" s="111">
        <v>0</v>
      </c>
      <c r="AF265" s="111">
        <v>0</v>
      </c>
      <c r="AG265" s="111">
        <v>0</v>
      </c>
      <c r="AH265" s="111">
        <v>0</v>
      </c>
      <c r="AI265" s="111">
        <v>0</v>
      </c>
      <c r="AJ265" s="111">
        <v>0</v>
      </c>
      <c r="AK265" s="111">
        <v>0</v>
      </c>
      <c r="AL265" s="111">
        <v>0</v>
      </c>
      <c r="AM265" s="111">
        <v>0</v>
      </c>
      <c r="AN265" s="111">
        <v>0</v>
      </c>
      <c r="AO265" s="111">
        <v>0</v>
      </c>
      <c r="AP265" s="111">
        <v>-577</v>
      </c>
      <c r="AQ265" s="111">
        <v>0</v>
      </c>
      <c r="AR265" s="111">
        <v>0</v>
      </c>
      <c r="AS265" s="111">
        <v>0</v>
      </c>
      <c r="AT265" s="111">
        <v>0</v>
      </c>
      <c r="AU265" s="111">
        <v>0</v>
      </c>
      <c r="AV265" s="111">
        <v>0</v>
      </c>
      <c r="AW265" s="111">
        <v>0</v>
      </c>
      <c r="AX265" s="111">
        <v>0</v>
      </c>
      <c r="AY265" s="111">
        <v>0</v>
      </c>
      <c r="AZ265" s="7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</row>
    <row r="266" spans="1:71" ht="16.5" customHeight="1" x14ac:dyDescent="0.3">
      <c r="A266" s="111" t="s">
        <v>912</v>
      </c>
      <c r="B266" s="111">
        <v>0</v>
      </c>
      <c r="C266" s="111">
        <v>0</v>
      </c>
      <c r="D266" s="111">
        <v>0</v>
      </c>
      <c r="E266" s="111">
        <v>0</v>
      </c>
      <c r="F266" s="111">
        <v>0</v>
      </c>
      <c r="G266" s="111">
        <v>0</v>
      </c>
      <c r="H266" s="111">
        <v>0</v>
      </c>
      <c r="I266" s="111">
        <v>0</v>
      </c>
      <c r="J266" s="111">
        <v>0</v>
      </c>
      <c r="K266" s="111">
        <v>0</v>
      </c>
      <c r="L266" s="111">
        <v>0</v>
      </c>
      <c r="M266" s="111">
        <v>0</v>
      </c>
      <c r="N266" s="111">
        <v>0</v>
      </c>
      <c r="O266" s="111">
        <v>0</v>
      </c>
      <c r="P266" s="111">
        <v>0</v>
      </c>
      <c r="Q266" s="111">
        <v>0</v>
      </c>
      <c r="R266" s="111">
        <v>0</v>
      </c>
      <c r="S266" s="111">
        <v>0</v>
      </c>
      <c r="T266" s="111">
        <v>0</v>
      </c>
      <c r="U266" s="111">
        <v>0</v>
      </c>
      <c r="V266" s="111">
        <v>0</v>
      </c>
      <c r="W266" s="111">
        <v>0</v>
      </c>
      <c r="X266" s="111">
        <v>0</v>
      </c>
      <c r="Y266" s="111">
        <v>0</v>
      </c>
      <c r="Z266" s="111">
        <v>0</v>
      </c>
      <c r="AA266" s="111">
        <v>-3625</v>
      </c>
      <c r="AB266" s="111">
        <v>-3625</v>
      </c>
      <c r="AC266" s="111">
        <v>-3625</v>
      </c>
      <c r="AD266" s="111">
        <v>0</v>
      </c>
      <c r="AE266" s="111">
        <v>0</v>
      </c>
      <c r="AF266" s="111">
        <v>-10875</v>
      </c>
      <c r="AG266" s="111">
        <v>-10875</v>
      </c>
      <c r="AH266" s="111">
        <v>0</v>
      </c>
      <c r="AI266" s="111">
        <v>0</v>
      </c>
      <c r="AJ266" s="111">
        <v>0</v>
      </c>
      <c r="AK266" s="111">
        <v>-15000</v>
      </c>
      <c r="AL266" s="111">
        <v>0</v>
      </c>
      <c r="AM266" s="111">
        <v>0</v>
      </c>
      <c r="AN266" s="111">
        <v>0</v>
      </c>
      <c r="AO266" s="111">
        <v>-44999.85</v>
      </c>
      <c r="AP266" s="111">
        <v>-787499</v>
      </c>
      <c r="AQ266" s="111">
        <v>-4162839</v>
      </c>
      <c r="AR266" s="111">
        <v>-4162839</v>
      </c>
      <c r="AS266" s="111">
        <v>-787498.92</v>
      </c>
      <c r="AT266" s="111">
        <v>0</v>
      </c>
      <c r="AU266" s="111">
        <v>0</v>
      </c>
      <c r="AV266" s="111">
        <v>0</v>
      </c>
      <c r="AW266" s="111">
        <v>0</v>
      </c>
      <c r="AX266" s="111">
        <v>-225900</v>
      </c>
      <c r="AY266" s="111">
        <v>-225900</v>
      </c>
      <c r="AZ266" s="7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</row>
    <row r="267" spans="1:71" ht="16.5" customHeight="1" x14ac:dyDescent="0.3">
      <c r="A267" s="111" t="s">
        <v>913</v>
      </c>
      <c r="B267" s="111">
        <v>0</v>
      </c>
      <c r="C267" s="111">
        <v>0</v>
      </c>
      <c r="D267" s="111">
        <v>0</v>
      </c>
      <c r="E267" s="111">
        <v>0</v>
      </c>
      <c r="F267" s="111">
        <v>0</v>
      </c>
      <c r="G267" s="111">
        <v>0</v>
      </c>
      <c r="H267" s="111">
        <v>0</v>
      </c>
      <c r="I267" s="111">
        <v>0</v>
      </c>
      <c r="J267" s="111">
        <v>0</v>
      </c>
      <c r="K267" s="111">
        <v>0</v>
      </c>
      <c r="L267" s="111">
        <v>0</v>
      </c>
      <c r="M267" s="111">
        <v>0</v>
      </c>
      <c r="N267" s="111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0</v>
      </c>
      <c r="T267" s="111">
        <v>0</v>
      </c>
      <c r="U267" s="111">
        <v>0</v>
      </c>
      <c r="V267" s="111">
        <v>0</v>
      </c>
      <c r="W267" s="111">
        <v>0</v>
      </c>
      <c r="X267" s="111">
        <v>0</v>
      </c>
      <c r="Y267" s="111">
        <v>0</v>
      </c>
      <c r="Z267" s="111">
        <v>0</v>
      </c>
      <c r="AA267" s="111">
        <v>0</v>
      </c>
      <c r="AB267" s="111">
        <v>0</v>
      </c>
      <c r="AC267" s="111">
        <v>0</v>
      </c>
      <c r="AD267" s="111">
        <v>0</v>
      </c>
      <c r="AE267" s="111">
        <v>0</v>
      </c>
      <c r="AF267" s="111">
        <v>-10875</v>
      </c>
      <c r="AG267" s="111">
        <v>-10875</v>
      </c>
      <c r="AH267" s="111">
        <v>0</v>
      </c>
      <c r="AI267" s="111">
        <v>0</v>
      </c>
      <c r="AJ267" s="111">
        <v>0</v>
      </c>
      <c r="AK267" s="111">
        <v>-15000</v>
      </c>
      <c r="AL267" s="111">
        <v>0</v>
      </c>
      <c r="AM267" s="111">
        <v>0</v>
      </c>
      <c r="AN267" s="111">
        <v>0</v>
      </c>
      <c r="AO267" s="111">
        <v>0</v>
      </c>
      <c r="AP267" s="111">
        <v>-787499</v>
      </c>
      <c r="AQ267" s="111">
        <v>0</v>
      </c>
      <c r="AR267" s="111">
        <v>0</v>
      </c>
      <c r="AS267" s="111">
        <v>-787498.92</v>
      </c>
      <c r="AT267" s="111">
        <v>0</v>
      </c>
      <c r="AU267" s="111">
        <v>0</v>
      </c>
      <c r="AV267" s="111">
        <v>0</v>
      </c>
      <c r="AW267" s="111">
        <v>0</v>
      </c>
      <c r="AX267" s="111">
        <v>-225900</v>
      </c>
      <c r="AY267" s="111">
        <v>-225900</v>
      </c>
      <c r="AZ267" s="7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</row>
    <row r="268" spans="1:71" ht="16.5" customHeight="1" x14ac:dyDescent="0.3">
      <c r="A268" s="111" t="s">
        <v>1099</v>
      </c>
      <c r="B268" s="111">
        <v>-3329345</v>
      </c>
      <c r="C268" s="111">
        <v>-5061872</v>
      </c>
      <c r="D268" s="111">
        <v>-7121054</v>
      </c>
      <c r="E268" s="111">
        <v>-228914</v>
      </c>
      <c r="F268" s="111">
        <v>-2146257</v>
      </c>
      <c r="G268" s="111">
        <v>-3891918</v>
      </c>
      <c r="H268" s="111">
        <v>0</v>
      </c>
      <c r="I268" s="111">
        <v>-3104310</v>
      </c>
      <c r="J268" s="111">
        <v>0</v>
      </c>
      <c r="K268" s="111">
        <v>0</v>
      </c>
      <c r="L268" s="111">
        <v>0</v>
      </c>
      <c r="M268" s="111">
        <v>0</v>
      </c>
      <c r="N268" s="111">
        <v>0</v>
      </c>
      <c r="O268" s="111">
        <v>0</v>
      </c>
      <c r="P268" s="111">
        <v>0</v>
      </c>
      <c r="Q268" s="111">
        <v>0</v>
      </c>
      <c r="R268" s="111">
        <v>0</v>
      </c>
      <c r="S268" s="111">
        <v>0</v>
      </c>
      <c r="T268" s="111">
        <v>0</v>
      </c>
      <c r="U268" s="111">
        <v>0</v>
      </c>
      <c r="V268" s="111">
        <v>59091</v>
      </c>
      <c r="W268" s="111">
        <v>-118864</v>
      </c>
      <c r="X268" s="111">
        <v>-221316</v>
      </c>
      <c r="Y268" s="111">
        <v>2857.0120000000002</v>
      </c>
      <c r="Z268" s="111">
        <v>0</v>
      </c>
      <c r="AA268" s="111">
        <v>62833</v>
      </c>
      <c r="AB268" s="111">
        <v>100912</v>
      </c>
      <c r="AC268" s="111">
        <v>82882.254000000001</v>
      </c>
      <c r="AD268" s="111">
        <v>-18138</v>
      </c>
      <c r="AE268" s="111">
        <v>-54625</v>
      </c>
      <c r="AF268" s="111">
        <v>0</v>
      </c>
      <c r="AG268" s="111">
        <v>1230043.6370000001</v>
      </c>
      <c r="AH268" s="111">
        <v>244368</v>
      </c>
      <c r="AI268" s="111">
        <v>0</v>
      </c>
      <c r="AJ268" s="111">
        <v>304674</v>
      </c>
      <c r="AK268" s="111">
        <v>303674.04499999998</v>
      </c>
      <c r="AL268" s="111">
        <v>0</v>
      </c>
      <c r="AM268" s="111">
        <v>0</v>
      </c>
      <c r="AN268" s="111">
        <v>0</v>
      </c>
      <c r="AO268" s="111">
        <v>0</v>
      </c>
      <c r="AP268" s="111">
        <v>-3375339</v>
      </c>
      <c r="AQ268" s="111">
        <v>0</v>
      </c>
      <c r="AR268" s="111">
        <v>0</v>
      </c>
      <c r="AS268" s="111">
        <v>-3375916.53</v>
      </c>
      <c r="AT268" s="111">
        <v>0</v>
      </c>
      <c r="AU268" s="111">
        <v>0</v>
      </c>
      <c r="AV268" s="111">
        <v>-8056</v>
      </c>
      <c r="AW268" s="111">
        <v>-8056</v>
      </c>
      <c r="AX268" s="111">
        <v>0</v>
      </c>
      <c r="AY268" s="111">
        <v>0</v>
      </c>
      <c r="AZ268" s="7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</row>
    <row r="269" spans="1:71" ht="16.5" customHeight="1" x14ac:dyDescent="0.3">
      <c r="A269" s="111" t="s">
        <v>1100</v>
      </c>
      <c r="B269" s="111">
        <v>0</v>
      </c>
      <c r="C269" s="111">
        <v>0</v>
      </c>
      <c r="D269" s="111">
        <v>0</v>
      </c>
      <c r="E269" s="111">
        <v>0</v>
      </c>
      <c r="F269" s="111">
        <v>0</v>
      </c>
      <c r="G269" s="111">
        <v>-3891918</v>
      </c>
      <c r="H269" s="111">
        <v>0</v>
      </c>
      <c r="I269" s="111">
        <v>-3104310</v>
      </c>
      <c r="J269" s="111">
        <v>0</v>
      </c>
      <c r="K269" s="111">
        <v>0</v>
      </c>
      <c r="L269" s="111">
        <v>0</v>
      </c>
      <c r="M269" s="111">
        <v>0</v>
      </c>
      <c r="N269" s="111">
        <v>0</v>
      </c>
      <c r="O269" s="111">
        <v>0</v>
      </c>
      <c r="P269" s="111">
        <v>0</v>
      </c>
      <c r="Q269" s="111">
        <v>0</v>
      </c>
      <c r="R269" s="111">
        <v>0</v>
      </c>
      <c r="S269" s="111">
        <v>0</v>
      </c>
      <c r="T269" s="111">
        <v>0</v>
      </c>
      <c r="U269" s="111">
        <v>0</v>
      </c>
      <c r="V269" s="111">
        <v>0</v>
      </c>
      <c r="W269" s="111">
        <v>-118864</v>
      </c>
      <c r="X269" s="111">
        <v>0</v>
      </c>
      <c r="Y269" s="111">
        <v>0</v>
      </c>
      <c r="Z269" s="111">
        <v>0</v>
      </c>
      <c r="AA269" s="111">
        <v>0</v>
      </c>
      <c r="AB269" s="111">
        <v>0</v>
      </c>
      <c r="AC269" s="111">
        <v>0</v>
      </c>
      <c r="AD269" s="111">
        <v>0</v>
      </c>
      <c r="AE269" s="111">
        <v>0</v>
      </c>
      <c r="AF269" s="111">
        <v>0</v>
      </c>
      <c r="AG269" s="111">
        <v>0</v>
      </c>
      <c r="AH269" s="111">
        <v>0</v>
      </c>
      <c r="AI269" s="111">
        <v>0</v>
      </c>
      <c r="AJ269" s="111">
        <v>0</v>
      </c>
      <c r="AK269" s="111">
        <v>0</v>
      </c>
      <c r="AL269" s="111">
        <v>0</v>
      </c>
      <c r="AM269" s="111">
        <v>0</v>
      </c>
      <c r="AN269" s="111">
        <v>0</v>
      </c>
      <c r="AO269" s="111">
        <v>0</v>
      </c>
      <c r="AP269" s="111">
        <v>-3375339</v>
      </c>
      <c r="AQ269" s="111">
        <v>0</v>
      </c>
      <c r="AR269" s="111">
        <v>0</v>
      </c>
      <c r="AS269" s="111">
        <v>-3375916.53</v>
      </c>
      <c r="AT269" s="111">
        <v>0</v>
      </c>
      <c r="AU269" s="111">
        <v>0</v>
      </c>
      <c r="AV269" s="111">
        <v>0</v>
      </c>
      <c r="AW269" s="111">
        <v>0</v>
      </c>
      <c r="AX269" s="111">
        <v>0</v>
      </c>
      <c r="AY269" s="111">
        <v>0</v>
      </c>
      <c r="AZ269" s="7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</row>
    <row r="270" spans="1:71" ht="16.5" customHeight="1" x14ac:dyDescent="0.3">
      <c r="A270" s="111" t="s">
        <v>1101</v>
      </c>
      <c r="B270" s="111">
        <v>0</v>
      </c>
      <c r="C270" s="111">
        <v>0</v>
      </c>
      <c r="D270" s="111">
        <v>0</v>
      </c>
      <c r="E270" s="111">
        <v>0</v>
      </c>
      <c r="F270" s="111">
        <v>0</v>
      </c>
      <c r="G270" s="111">
        <v>0</v>
      </c>
      <c r="H270" s="111">
        <v>0</v>
      </c>
      <c r="I270" s="111">
        <v>0</v>
      </c>
      <c r="J270" s="111">
        <v>0</v>
      </c>
      <c r="K270" s="111">
        <v>0</v>
      </c>
      <c r="L270" s="111">
        <v>0</v>
      </c>
      <c r="M270" s="111">
        <v>0</v>
      </c>
      <c r="N270" s="111">
        <v>0</v>
      </c>
      <c r="O270" s="111">
        <v>0</v>
      </c>
      <c r="P270" s="111">
        <v>0</v>
      </c>
      <c r="Q270" s="111">
        <v>0</v>
      </c>
      <c r="R270" s="111">
        <v>0</v>
      </c>
      <c r="S270" s="111">
        <v>0</v>
      </c>
      <c r="T270" s="111">
        <v>0</v>
      </c>
      <c r="U270" s="111">
        <v>0</v>
      </c>
      <c r="V270" s="111">
        <v>0</v>
      </c>
      <c r="W270" s="111">
        <v>0</v>
      </c>
      <c r="X270" s="111">
        <v>0</v>
      </c>
      <c r="Y270" s="111">
        <v>0</v>
      </c>
      <c r="Z270" s="111">
        <v>0</v>
      </c>
      <c r="AA270" s="111">
        <v>0</v>
      </c>
      <c r="AB270" s="111">
        <v>0</v>
      </c>
      <c r="AC270" s="111">
        <v>-95000</v>
      </c>
      <c r="AD270" s="111">
        <v>0</v>
      </c>
      <c r="AE270" s="111">
        <v>0</v>
      </c>
      <c r="AF270" s="111">
        <v>0</v>
      </c>
      <c r="AG270" s="111">
        <v>0</v>
      </c>
      <c r="AH270" s="111">
        <v>0</v>
      </c>
      <c r="AI270" s="111">
        <v>0</v>
      </c>
      <c r="AJ270" s="111">
        <v>0</v>
      </c>
      <c r="AK270" s="111">
        <v>0</v>
      </c>
      <c r="AL270" s="111">
        <v>0</v>
      </c>
      <c r="AM270" s="111">
        <v>0</v>
      </c>
      <c r="AN270" s="111">
        <v>0</v>
      </c>
      <c r="AO270" s="111">
        <v>0</v>
      </c>
      <c r="AP270" s="111">
        <v>0</v>
      </c>
      <c r="AQ270" s="111">
        <v>0</v>
      </c>
      <c r="AR270" s="111">
        <v>0</v>
      </c>
      <c r="AS270" s="111">
        <v>0</v>
      </c>
      <c r="AT270" s="111">
        <v>0</v>
      </c>
      <c r="AU270" s="111">
        <v>0</v>
      </c>
      <c r="AV270" s="111">
        <v>0</v>
      </c>
      <c r="AW270" s="111">
        <v>0</v>
      </c>
      <c r="AX270" s="111">
        <v>0</v>
      </c>
      <c r="AY270" s="111">
        <v>0</v>
      </c>
      <c r="AZ270" s="7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</row>
    <row r="271" spans="1:71" ht="16.5" customHeight="1" x14ac:dyDescent="0.3">
      <c r="A271" s="111" t="s">
        <v>915</v>
      </c>
      <c r="B271" s="111">
        <v>0</v>
      </c>
      <c r="C271" s="111">
        <v>0</v>
      </c>
      <c r="D271" s="111">
        <v>0</v>
      </c>
      <c r="E271" s="111">
        <v>0</v>
      </c>
      <c r="F271" s="111">
        <v>0</v>
      </c>
      <c r="G271" s="111">
        <v>0</v>
      </c>
      <c r="H271" s="111">
        <v>0</v>
      </c>
      <c r="I271" s="111">
        <v>0</v>
      </c>
      <c r="J271" s="111">
        <v>0</v>
      </c>
      <c r="K271" s="111">
        <v>0</v>
      </c>
      <c r="L271" s="111">
        <v>0</v>
      </c>
      <c r="M271" s="111">
        <v>0</v>
      </c>
      <c r="N271" s="111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0</v>
      </c>
      <c r="T271" s="111">
        <v>0</v>
      </c>
      <c r="U271" s="111">
        <v>0</v>
      </c>
      <c r="V271" s="111">
        <v>0</v>
      </c>
      <c r="W271" s="111">
        <v>0</v>
      </c>
      <c r="X271" s="111">
        <v>0</v>
      </c>
      <c r="Y271" s="111">
        <v>0</v>
      </c>
      <c r="Z271" s="111">
        <v>0</v>
      </c>
      <c r="AA271" s="111">
        <v>0</v>
      </c>
      <c r="AB271" s="111">
        <v>-100000</v>
      </c>
      <c r="AC271" s="111">
        <v>0</v>
      </c>
      <c r="AD271" s="111">
        <v>10500</v>
      </c>
      <c r="AE271" s="111">
        <v>60000</v>
      </c>
      <c r="AF271" s="111">
        <v>95000</v>
      </c>
      <c r="AG271" s="111">
        <v>95000</v>
      </c>
      <c r="AH271" s="111">
        <v>0</v>
      </c>
      <c r="AI271" s="111">
        <v>0</v>
      </c>
      <c r="AJ271" s="111">
        <v>0</v>
      </c>
      <c r="AK271" s="111">
        <v>0</v>
      </c>
      <c r="AL271" s="111">
        <v>0</v>
      </c>
      <c r="AM271" s="111">
        <v>0</v>
      </c>
      <c r="AN271" s="111">
        <v>0</v>
      </c>
      <c r="AO271" s="111">
        <v>0</v>
      </c>
      <c r="AP271" s="111">
        <v>0</v>
      </c>
      <c r="AQ271" s="111">
        <v>0</v>
      </c>
      <c r="AR271" s="111">
        <v>0</v>
      </c>
      <c r="AS271" s="111">
        <v>0</v>
      </c>
      <c r="AT271" s="111">
        <v>0</v>
      </c>
      <c r="AU271" s="111">
        <v>0</v>
      </c>
      <c r="AV271" s="111">
        <v>0</v>
      </c>
      <c r="AW271" s="111">
        <v>0</v>
      </c>
      <c r="AX271" s="111">
        <v>0</v>
      </c>
      <c r="AY271" s="111">
        <v>0</v>
      </c>
      <c r="AZ271" s="7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</row>
    <row r="272" spans="1:71" ht="16.5" customHeight="1" x14ac:dyDescent="0.3">
      <c r="A272" s="111" t="s">
        <v>916</v>
      </c>
      <c r="B272" s="111">
        <v>-515621</v>
      </c>
      <c r="C272" s="111">
        <v>-972604</v>
      </c>
      <c r="D272" s="111">
        <v>-1734552</v>
      </c>
      <c r="E272" s="111">
        <v>-2629146</v>
      </c>
      <c r="F272" s="111">
        <v>-884093</v>
      </c>
      <c r="G272" s="111">
        <v>-2063919</v>
      </c>
      <c r="H272" s="111">
        <v>-2956295</v>
      </c>
      <c r="I272" s="111">
        <v>-4045435</v>
      </c>
      <c r="J272" s="111">
        <v>-510604</v>
      </c>
      <c r="K272" s="111">
        <v>-1241298</v>
      </c>
      <c r="L272" s="111">
        <v>-1857944</v>
      </c>
      <c r="M272" s="111">
        <v>-2666793</v>
      </c>
      <c r="N272" s="111">
        <v>-616263</v>
      </c>
      <c r="O272" s="111">
        <v>-1317409</v>
      </c>
      <c r="P272" s="111">
        <v>-2051757</v>
      </c>
      <c r="Q272" s="111">
        <v>-3155729.15</v>
      </c>
      <c r="R272" s="111">
        <v>-801862</v>
      </c>
      <c r="S272" s="111">
        <v>-1847833</v>
      </c>
      <c r="T272" s="111">
        <v>-2940233</v>
      </c>
      <c r="U272" s="111">
        <v>-5475039.4170000004</v>
      </c>
      <c r="V272" s="111">
        <v>-3825229</v>
      </c>
      <c r="W272" s="111">
        <v>-8232747</v>
      </c>
      <c r="X272" s="111">
        <v>-14040002</v>
      </c>
      <c r="Y272" s="111">
        <v>-22997974.414000001</v>
      </c>
      <c r="Z272" s="111">
        <v>-7764743</v>
      </c>
      <c r="AA272" s="111">
        <v>-14779767</v>
      </c>
      <c r="AB272" s="111">
        <v>-24896251</v>
      </c>
      <c r="AC272" s="111">
        <v>-31704439.649</v>
      </c>
      <c r="AD272" s="111">
        <v>-7083583</v>
      </c>
      <c r="AE272" s="111">
        <v>-15911298</v>
      </c>
      <c r="AF272" s="111">
        <v>-24664235</v>
      </c>
      <c r="AG272" s="111">
        <v>-32085860.228</v>
      </c>
      <c r="AH272" s="111">
        <v>-12096628</v>
      </c>
      <c r="AI272" s="111">
        <v>-23779857</v>
      </c>
      <c r="AJ272" s="111">
        <v>-37014136</v>
      </c>
      <c r="AK272" s="111">
        <v>-47536703.609999999</v>
      </c>
      <c r="AL272" s="111">
        <v>-11504758</v>
      </c>
      <c r="AM272" s="111">
        <v>-22834280</v>
      </c>
      <c r="AN272" s="111">
        <v>-33713984</v>
      </c>
      <c r="AO272" s="111">
        <v>-40986758.982000001</v>
      </c>
      <c r="AP272" s="111">
        <v>-6156739</v>
      </c>
      <c r="AQ272" s="111">
        <v>-10765205</v>
      </c>
      <c r="AR272" s="111">
        <v>-15753965</v>
      </c>
      <c r="AS272" s="111">
        <v>-19350620.690000001</v>
      </c>
      <c r="AT272" s="111">
        <v>-3104227</v>
      </c>
      <c r="AU272" s="111">
        <v>-9407267</v>
      </c>
      <c r="AV272" s="111">
        <v>-15756030</v>
      </c>
      <c r="AW272" s="111">
        <v>-22952315.991</v>
      </c>
      <c r="AX272" s="111">
        <v>-5891729</v>
      </c>
      <c r="AY272" s="111">
        <v>-12651563</v>
      </c>
      <c r="AZ272" s="7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</row>
    <row r="273" spans="1:71" ht="16.5" customHeight="1" x14ac:dyDescent="0.3">
      <c r="A273" s="111" t="s">
        <v>917</v>
      </c>
      <c r="B273" s="111">
        <v>1583</v>
      </c>
      <c r="C273" s="111">
        <v>126048</v>
      </c>
      <c r="D273" s="111">
        <v>130439</v>
      </c>
      <c r="E273" s="111">
        <v>132212</v>
      </c>
      <c r="F273" s="111">
        <v>4305</v>
      </c>
      <c r="G273" s="111">
        <v>11362</v>
      </c>
      <c r="H273" s="111">
        <v>15029</v>
      </c>
      <c r="I273" s="111">
        <v>20719</v>
      </c>
      <c r="J273" s="111">
        <v>140621</v>
      </c>
      <c r="K273" s="111">
        <v>23489</v>
      </c>
      <c r="L273" s="111">
        <v>25800</v>
      </c>
      <c r="M273" s="111">
        <v>33254</v>
      </c>
      <c r="N273" s="111">
        <v>634</v>
      </c>
      <c r="O273" s="111">
        <v>8803</v>
      </c>
      <c r="P273" s="111">
        <v>9609</v>
      </c>
      <c r="Q273" s="111">
        <v>12543.2</v>
      </c>
      <c r="R273" s="111">
        <v>1143</v>
      </c>
      <c r="S273" s="111">
        <v>19145</v>
      </c>
      <c r="T273" s="111">
        <v>13932</v>
      </c>
      <c r="U273" s="111">
        <v>27619.467000000001</v>
      </c>
      <c r="V273" s="111">
        <v>2270</v>
      </c>
      <c r="W273" s="111">
        <v>5049</v>
      </c>
      <c r="X273" s="111">
        <v>14402</v>
      </c>
      <c r="Y273" s="111">
        <v>15618.332</v>
      </c>
      <c r="Z273" s="111">
        <v>5272</v>
      </c>
      <c r="AA273" s="111">
        <v>12777</v>
      </c>
      <c r="AB273" s="111">
        <v>21231</v>
      </c>
      <c r="AC273" s="111">
        <v>27409.559000000001</v>
      </c>
      <c r="AD273" s="111">
        <v>3763</v>
      </c>
      <c r="AE273" s="111">
        <v>9428</v>
      </c>
      <c r="AF273" s="111">
        <v>15033</v>
      </c>
      <c r="AG273" s="111">
        <v>22119.867999999999</v>
      </c>
      <c r="AH273" s="111">
        <v>4944</v>
      </c>
      <c r="AI273" s="111">
        <v>15013</v>
      </c>
      <c r="AJ273" s="111">
        <v>16904</v>
      </c>
      <c r="AK273" s="111">
        <v>17398.486000000001</v>
      </c>
      <c r="AL273" s="111">
        <v>4169</v>
      </c>
      <c r="AM273" s="111">
        <v>8621</v>
      </c>
      <c r="AN273" s="111">
        <v>108212</v>
      </c>
      <c r="AO273" s="111">
        <v>121135.58199999999</v>
      </c>
      <c r="AP273" s="111">
        <v>310564</v>
      </c>
      <c r="AQ273" s="111">
        <v>500246</v>
      </c>
      <c r="AR273" s="111">
        <v>758832</v>
      </c>
      <c r="AS273" s="111">
        <v>847166.96</v>
      </c>
      <c r="AT273" s="111">
        <v>18764</v>
      </c>
      <c r="AU273" s="111">
        <v>35743</v>
      </c>
      <c r="AV273" s="111">
        <v>62585</v>
      </c>
      <c r="AW273" s="111">
        <v>76690.653999999995</v>
      </c>
      <c r="AX273" s="111">
        <v>3991</v>
      </c>
      <c r="AY273" s="111">
        <v>8938</v>
      </c>
      <c r="AZ273" s="7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</row>
    <row r="274" spans="1:71" ht="16.5" customHeight="1" x14ac:dyDescent="0.3">
      <c r="A274" s="111" t="s">
        <v>918</v>
      </c>
      <c r="B274" s="111">
        <v>-517204</v>
      </c>
      <c r="C274" s="111">
        <v>-1098652</v>
      </c>
      <c r="D274" s="111">
        <v>-1864991</v>
      </c>
      <c r="E274" s="111">
        <v>-2761358</v>
      </c>
      <c r="F274" s="111">
        <v>-888398</v>
      </c>
      <c r="G274" s="111">
        <v>-2075281</v>
      </c>
      <c r="H274" s="111">
        <v>-2971324</v>
      </c>
      <c r="I274" s="111">
        <v>-4066153</v>
      </c>
      <c r="J274" s="111">
        <v>-651225</v>
      </c>
      <c r="K274" s="111">
        <v>-1264787</v>
      </c>
      <c r="L274" s="111">
        <v>-1883744</v>
      </c>
      <c r="M274" s="111">
        <v>-2700047</v>
      </c>
      <c r="N274" s="111">
        <v>-616897</v>
      </c>
      <c r="O274" s="111">
        <v>-1326212</v>
      </c>
      <c r="P274" s="111">
        <v>-2061366</v>
      </c>
      <c r="Q274" s="111">
        <v>-3168272.35</v>
      </c>
      <c r="R274" s="111">
        <v>-803005</v>
      </c>
      <c r="S274" s="111">
        <v>-1866978</v>
      </c>
      <c r="T274" s="111">
        <v>-2954165</v>
      </c>
      <c r="U274" s="111">
        <v>-5502658.8839999996</v>
      </c>
      <c r="V274" s="111">
        <v>-3827499</v>
      </c>
      <c r="W274" s="111">
        <v>-8237796</v>
      </c>
      <c r="X274" s="111">
        <v>-14054404</v>
      </c>
      <c r="Y274" s="111">
        <v>-23013592.745999999</v>
      </c>
      <c r="Z274" s="111">
        <v>-7770015</v>
      </c>
      <c r="AA274" s="111">
        <v>-14792544</v>
      </c>
      <c r="AB274" s="111">
        <v>-24917482</v>
      </c>
      <c r="AC274" s="111">
        <v>-31731849.208000001</v>
      </c>
      <c r="AD274" s="111">
        <v>-7087346</v>
      </c>
      <c r="AE274" s="111">
        <v>-15920726</v>
      </c>
      <c r="AF274" s="111">
        <v>-24679268</v>
      </c>
      <c r="AG274" s="111">
        <v>-32107980.096000001</v>
      </c>
      <c r="AH274" s="111">
        <v>-12101572</v>
      </c>
      <c r="AI274" s="111">
        <v>-23794870</v>
      </c>
      <c r="AJ274" s="111">
        <v>-37031040</v>
      </c>
      <c r="AK274" s="111">
        <v>-47554102.096000001</v>
      </c>
      <c r="AL274" s="111">
        <v>-11508927</v>
      </c>
      <c r="AM274" s="111">
        <v>-22842901</v>
      </c>
      <c r="AN274" s="111">
        <v>-33822196</v>
      </c>
      <c r="AO274" s="111">
        <v>-41107894.564000003</v>
      </c>
      <c r="AP274" s="111">
        <v>-6467303</v>
      </c>
      <c r="AQ274" s="111">
        <v>-11265451</v>
      </c>
      <c r="AR274" s="111">
        <v>-16512797</v>
      </c>
      <c r="AS274" s="111">
        <v>-20197787.649999999</v>
      </c>
      <c r="AT274" s="111">
        <v>-3122991</v>
      </c>
      <c r="AU274" s="111">
        <v>-9443010</v>
      </c>
      <c r="AV274" s="111">
        <v>-15818615</v>
      </c>
      <c r="AW274" s="111">
        <v>-23029006.645</v>
      </c>
      <c r="AX274" s="111">
        <v>-5895720</v>
      </c>
      <c r="AY274" s="111">
        <v>-12660501</v>
      </c>
      <c r="AZ274" s="7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</row>
    <row r="275" spans="1:71" ht="16.5" customHeight="1" x14ac:dyDescent="0.3">
      <c r="A275" s="111" t="s">
        <v>919</v>
      </c>
      <c r="B275" s="111">
        <v>0</v>
      </c>
      <c r="C275" s="111">
        <v>0</v>
      </c>
      <c r="D275" s="111">
        <v>0</v>
      </c>
      <c r="E275" s="111">
        <v>0</v>
      </c>
      <c r="F275" s="111">
        <v>0</v>
      </c>
      <c r="G275" s="111">
        <v>0</v>
      </c>
      <c r="H275" s="111">
        <v>0</v>
      </c>
      <c r="I275" s="111">
        <v>-5848899</v>
      </c>
      <c r="J275" s="111">
        <v>-153547</v>
      </c>
      <c r="K275" s="111">
        <v>-1023415</v>
      </c>
      <c r="L275" s="111">
        <v>-1575238</v>
      </c>
      <c r="M275" s="111">
        <v>-2489223</v>
      </c>
      <c r="N275" s="111">
        <v>-192034</v>
      </c>
      <c r="O275" s="111">
        <v>-691270</v>
      </c>
      <c r="P275" s="111">
        <v>-1655368</v>
      </c>
      <c r="Q275" s="111">
        <v>-2538991.35</v>
      </c>
      <c r="R275" s="111">
        <v>-1002252</v>
      </c>
      <c r="S275" s="111">
        <v>-1607452</v>
      </c>
      <c r="T275" s="111">
        <v>-3010698</v>
      </c>
      <c r="U275" s="111">
        <v>-11416753.08</v>
      </c>
      <c r="V275" s="111">
        <v>-2148576</v>
      </c>
      <c r="W275" s="111">
        <v>0</v>
      </c>
      <c r="X275" s="111">
        <v>-4890976</v>
      </c>
      <c r="Y275" s="111">
        <v>-5446556.2960000001</v>
      </c>
      <c r="Z275" s="111">
        <v>-247224</v>
      </c>
      <c r="AA275" s="111">
        <v>-668148</v>
      </c>
      <c r="AB275" s="111">
        <v>-778833</v>
      </c>
      <c r="AC275" s="111">
        <v>-830272.64800000004</v>
      </c>
      <c r="AD275" s="111">
        <v>-78012</v>
      </c>
      <c r="AE275" s="111">
        <v>-126935</v>
      </c>
      <c r="AF275" s="111">
        <v>-133614</v>
      </c>
      <c r="AG275" s="111">
        <v>-24306331.631000001</v>
      </c>
      <c r="AH275" s="111">
        <v>0</v>
      </c>
      <c r="AI275" s="111">
        <v>0</v>
      </c>
      <c r="AJ275" s="111">
        <v>-8067738</v>
      </c>
      <c r="AK275" s="111">
        <v>-8069266.6179999998</v>
      </c>
      <c r="AL275" s="111">
        <v>0</v>
      </c>
      <c r="AM275" s="111">
        <v>0</v>
      </c>
      <c r="AN275" s="111">
        <v>0</v>
      </c>
      <c r="AO275" s="111">
        <v>-10246500</v>
      </c>
      <c r="AP275" s="111">
        <v>0</v>
      </c>
      <c r="AQ275" s="111">
        <v>0</v>
      </c>
      <c r="AR275" s="111">
        <v>-10279971</v>
      </c>
      <c r="AS275" s="111">
        <v>-20535811.460000001</v>
      </c>
      <c r="AT275" s="111">
        <v>0</v>
      </c>
      <c r="AU275" s="111">
        <v>0</v>
      </c>
      <c r="AV275" s="111">
        <v>-4023832</v>
      </c>
      <c r="AW275" s="111">
        <v>-4020000</v>
      </c>
      <c r="AX275" s="111">
        <v>-1960485</v>
      </c>
      <c r="AY275" s="111">
        <v>-1960229</v>
      </c>
      <c r="AZ275" s="7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</row>
    <row r="276" spans="1:71" ht="16.5" customHeight="1" x14ac:dyDescent="0.3">
      <c r="A276" s="111" t="s">
        <v>920</v>
      </c>
      <c r="B276" s="111">
        <v>0</v>
      </c>
      <c r="C276" s="111">
        <v>0</v>
      </c>
      <c r="D276" s="111">
        <v>0</v>
      </c>
      <c r="E276" s="111">
        <v>0</v>
      </c>
      <c r="F276" s="111">
        <v>0</v>
      </c>
      <c r="G276" s="111">
        <v>0</v>
      </c>
      <c r="H276" s="111">
        <v>0</v>
      </c>
      <c r="I276" s="111">
        <v>-5848899</v>
      </c>
      <c r="J276" s="111">
        <v>-153547</v>
      </c>
      <c r="K276" s="111">
        <v>-1023415</v>
      </c>
      <c r="L276" s="111">
        <v>-1575238</v>
      </c>
      <c r="M276" s="111">
        <v>-2489223</v>
      </c>
      <c r="N276" s="111">
        <v>-192034</v>
      </c>
      <c r="O276" s="111">
        <v>0</v>
      </c>
      <c r="P276" s="111">
        <v>0</v>
      </c>
      <c r="Q276" s="111">
        <v>0</v>
      </c>
      <c r="R276" s="111">
        <v>0</v>
      </c>
      <c r="S276" s="111">
        <v>0</v>
      </c>
      <c r="T276" s="111">
        <v>0</v>
      </c>
      <c r="U276" s="111">
        <v>0</v>
      </c>
      <c r="V276" s="111">
        <v>0</v>
      </c>
      <c r="W276" s="111">
        <v>0</v>
      </c>
      <c r="X276" s="111">
        <v>0</v>
      </c>
      <c r="Y276" s="111">
        <v>0</v>
      </c>
      <c r="Z276" s="111">
        <v>0</v>
      </c>
      <c r="AA276" s="111">
        <v>0</v>
      </c>
      <c r="AB276" s="111">
        <v>0</v>
      </c>
      <c r="AC276" s="111">
        <v>0</v>
      </c>
      <c r="AD276" s="111">
        <v>0</v>
      </c>
      <c r="AE276" s="111">
        <v>0</v>
      </c>
      <c r="AF276" s="111">
        <v>-133614</v>
      </c>
      <c r="AG276" s="111">
        <v>0</v>
      </c>
      <c r="AH276" s="111">
        <v>0</v>
      </c>
      <c r="AI276" s="111">
        <v>0</v>
      </c>
      <c r="AJ276" s="111">
        <v>0</v>
      </c>
      <c r="AK276" s="111">
        <v>0</v>
      </c>
      <c r="AL276" s="111">
        <v>0</v>
      </c>
      <c r="AM276" s="111">
        <v>0</v>
      </c>
      <c r="AN276" s="111">
        <v>0</v>
      </c>
      <c r="AO276" s="111">
        <v>0</v>
      </c>
      <c r="AP276" s="111">
        <v>0</v>
      </c>
      <c r="AQ276" s="111">
        <v>0</v>
      </c>
      <c r="AR276" s="111">
        <v>-10279971</v>
      </c>
      <c r="AS276" s="111">
        <v>-20535811.460000001</v>
      </c>
      <c r="AT276" s="111">
        <v>0</v>
      </c>
      <c r="AU276" s="111">
        <v>0</v>
      </c>
      <c r="AV276" s="111">
        <v>-4023832</v>
      </c>
      <c r="AW276" s="111">
        <v>0</v>
      </c>
      <c r="AX276" s="111">
        <v>-1960485</v>
      </c>
      <c r="AY276" s="111">
        <v>-1960229</v>
      </c>
      <c r="AZ276" s="7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</row>
    <row r="277" spans="1:71" ht="16.5" customHeight="1" x14ac:dyDescent="0.3">
      <c r="A277" s="111" t="s">
        <v>1102</v>
      </c>
      <c r="B277" s="111">
        <v>0</v>
      </c>
      <c r="C277" s="111">
        <v>0</v>
      </c>
      <c r="D277" s="111">
        <v>0</v>
      </c>
      <c r="E277" s="111">
        <v>0</v>
      </c>
      <c r="F277" s="111">
        <v>0</v>
      </c>
      <c r="G277" s="111">
        <v>0</v>
      </c>
      <c r="H277" s="111">
        <v>-5354730</v>
      </c>
      <c r="I277" s="111">
        <v>0</v>
      </c>
      <c r="J277" s="111">
        <v>0</v>
      </c>
      <c r="K277" s="111">
        <v>0</v>
      </c>
      <c r="L277" s="111">
        <v>0</v>
      </c>
      <c r="M277" s="111">
        <v>0</v>
      </c>
      <c r="N277" s="111">
        <v>0</v>
      </c>
      <c r="O277" s="111">
        <v>0</v>
      </c>
      <c r="P277" s="111">
        <v>0</v>
      </c>
      <c r="Q277" s="111">
        <v>0</v>
      </c>
      <c r="R277" s="111">
        <v>0</v>
      </c>
      <c r="S277" s="111">
        <v>0</v>
      </c>
      <c r="T277" s="111">
        <v>0</v>
      </c>
      <c r="U277" s="111">
        <v>0</v>
      </c>
      <c r="V277" s="111">
        <v>0</v>
      </c>
      <c r="W277" s="111">
        <v>-3732477</v>
      </c>
      <c r="X277" s="111">
        <v>0</v>
      </c>
      <c r="Y277" s="111">
        <v>0</v>
      </c>
      <c r="Z277" s="111">
        <v>0</v>
      </c>
      <c r="AA277" s="111">
        <v>0</v>
      </c>
      <c r="AB277" s="111">
        <v>0</v>
      </c>
      <c r="AC277" s="111">
        <v>0</v>
      </c>
      <c r="AD277" s="111">
        <v>0</v>
      </c>
      <c r="AE277" s="111">
        <v>0</v>
      </c>
      <c r="AF277" s="111">
        <v>0</v>
      </c>
      <c r="AG277" s="111">
        <v>0</v>
      </c>
      <c r="AH277" s="111">
        <v>0</v>
      </c>
      <c r="AI277" s="111">
        <v>0</v>
      </c>
      <c r="AJ277" s="111">
        <v>0</v>
      </c>
      <c r="AK277" s="111">
        <v>0</v>
      </c>
      <c r="AL277" s="111">
        <v>0</v>
      </c>
      <c r="AM277" s="111">
        <v>0</v>
      </c>
      <c r="AN277" s="111">
        <v>0</v>
      </c>
      <c r="AO277" s="111">
        <v>0</v>
      </c>
      <c r="AP277" s="111">
        <v>0</v>
      </c>
      <c r="AQ277" s="111">
        <v>0</v>
      </c>
      <c r="AR277" s="111">
        <v>0</v>
      </c>
      <c r="AS277" s="111">
        <v>0</v>
      </c>
      <c r="AT277" s="111">
        <v>0</v>
      </c>
      <c r="AU277" s="111">
        <v>0</v>
      </c>
      <c r="AV277" s="111">
        <v>0</v>
      </c>
      <c r="AW277" s="111">
        <v>0</v>
      </c>
      <c r="AX277" s="111">
        <v>0</v>
      </c>
      <c r="AY277" s="111">
        <v>0</v>
      </c>
      <c r="AZ277" s="7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</row>
    <row r="278" spans="1:71" ht="16.5" customHeight="1" x14ac:dyDescent="0.3">
      <c r="A278" s="111" t="s">
        <v>1103</v>
      </c>
      <c r="B278" s="111">
        <v>0</v>
      </c>
      <c r="C278" s="111">
        <v>0</v>
      </c>
      <c r="D278" s="111">
        <v>0</v>
      </c>
      <c r="E278" s="111">
        <v>0</v>
      </c>
      <c r="F278" s="111">
        <v>0</v>
      </c>
      <c r="G278" s="111">
        <v>0</v>
      </c>
      <c r="H278" s="111">
        <v>-5354730</v>
      </c>
      <c r="I278" s="111">
        <v>0</v>
      </c>
      <c r="J278" s="111">
        <v>0</v>
      </c>
      <c r="K278" s="111">
        <v>0</v>
      </c>
      <c r="L278" s="111">
        <v>0</v>
      </c>
      <c r="M278" s="111">
        <v>0</v>
      </c>
      <c r="N278" s="111">
        <v>0</v>
      </c>
      <c r="O278" s="111">
        <v>0</v>
      </c>
      <c r="P278" s="111">
        <v>0</v>
      </c>
      <c r="Q278" s="111">
        <v>0</v>
      </c>
      <c r="R278" s="111">
        <v>0</v>
      </c>
      <c r="S278" s="111">
        <v>0</v>
      </c>
      <c r="T278" s="111">
        <v>0</v>
      </c>
      <c r="U278" s="111">
        <v>0</v>
      </c>
      <c r="V278" s="111">
        <v>0</v>
      </c>
      <c r="W278" s="111">
        <v>-3732477</v>
      </c>
      <c r="X278" s="111">
        <v>0</v>
      </c>
      <c r="Y278" s="111">
        <v>0</v>
      </c>
      <c r="Z278" s="111">
        <v>0</v>
      </c>
      <c r="AA278" s="111">
        <v>0</v>
      </c>
      <c r="AB278" s="111">
        <v>0</v>
      </c>
      <c r="AC278" s="111">
        <v>0</v>
      </c>
      <c r="AD278" s="111">
        <v>0</v>
      </c>
      <c r="AE278" s="111">
        <v>0</v>
      </c>
      <c r="AF278" s="111">
        <v>0</v>
      </c>
      <c r="AG278" s="111">
        <v>0</v>
      </c>
      <c r="AH278" s="111">
        <v>0</v>
      </c>
      <c r="AI278" s="111">
        <v>0</v>
      </c>
      <c r="AJ278" s="111">
        <v>0</v>
      </c>
      <c r="AK278" s="111">
        <v>0</v>
      </c>
      <c r="AL278" s="111">
        <v>0</v>
      </c>
      <c r="AM278" s="111">
        <v>0</v>
      </c>
      <c r="AN278" s="111">
        <v>0</v>
      </c>
      <c r="AO278" s="111">
        <v>0</v>
      </c>
      <c r="AP278" s="111">
        <v>0</v>
      </c>
      <c r="AQ278" s="111">
        <v>0</v>
      </c>
      <c r="AR278" s="111">
        <v>0</v>
      </c>
      <c r="AS278" s="111">
        <v>0</v>
      </c>
      <c r="AT278" s="111">
        <v>0</v>
      </c>
      <c r="AU278" s="111">
        <v>0</v>
      </c>
      <c r="AV278" s="111">
        <v>0</v>
      </c>
      <c r="AW278" s="111">
        <v>0</v>
      </c>
      <c r="AX278" s="111">
        <v>0</v>
      </c>
      <c r="AY278" s="111">
        <v>0</v>
      </c>
      <c r="AZ278" s="7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</row>
    <row r="279" spans="1:71" ht="16.5" customHeight="1" x14ac:dyDescent="0.3">
      <c r="A279" s="111" t="s">
        <v>922</v>
      </c>
      <c r="B279" s="111">
        <v>0</v>
      </c>
      <c r="C279" s="111">
        <v>0</v>
      </c>
      <c r="D279" s="111">
        <v>0</v>
      </c>
      <c r="E279" s="111">
        <v>0</v>
      </c>
      <c r="F279" s="111">
        <v>0</v>
      </c>
      <c r="G279" s="111">
        <v>0</v>
      </c>
      <c r="H279" s="111">
        <v>0</v>
      </c>
      <c r="I279" s="111">
        <v>0</v>
      </c>
      <c r="J279" s="111">
        <v>0</v>
      </c>
      <c r="K279" s="111">
        <v>0</v>
      </c>
      <c r="L279" s="111">
        <v>0</v>
      </c>
      <c r="M279" s="111">
        <v>0</v>
      </c>
      <c r="N279" s="111">
        <v>0</v>
      </c>
      <c r="O279" s="111">
        <v>0</v>
      </c>
      <c r="P279" s="111">
        <v>0</v>
      </c>
      <c r="Q279" s="111">
        <v>0</v>
      </c>
      <c r="R279" s="111">
        <v>0</v>
      </c>
      <c r="S279" s="111">
        <v>0</v>
      </c>
      <c r="T279" s="111">
        <v>0</v>
      </c>
      <c r="U279" s="111">
        <v>0</v>
      </c>
      <c r="V279" s="111">
        <v>0</v>
      </c>
      <c r="W279" s="111">
        <v>0</v>
      </c>
      <c r="X279" s="111">
        <v>0</v>
      </c>
      <c r="Y279" s="111">
        <v>0</v>
      </c>
      <c r="Z279" s="111">
        <v>0</v>
      </c>
      <c r="AA279" s="111">
        <v>10000</v>
      </c>
      <c r="AB279" s="111">
        <v>10000</v>
      </c>
      <c r="AC279" s="111">
        <v>10000</v>
      </c>
      <c r="AD279" s="111">
        <v>0</v>
      </c>
      <c r="AE279" s="111">
        <v>0</v>
      </c>
      <c r="AF279" s="111">
        <v>40000</v>
      </c>
      <c r="AG279" s="111">
        <v>40000</v>
      </c>
      <c r="AH279" s="111">
        <v>0</v>
      </c>
      <c r="AI279" s="111">
        <v>0</v>
      </c>
      <c r="AJ279" s="111">
        <v>0</v>
      </c>
      <c r="AK279" s="111">
        <v>0</v>
      </c>
      <c r="AL279" s="111">
        <v>0</v>
      </c>
      <c r="AM279" s="111">
        <v>0</v>
      </c>
      <c r="AN279" s="111">
        <v>0</v>
      </c>
      <c r="AO279" s="111">
        <v>0</v>
      </c>
      <c r="AP279" s="111">
        <v>0</v>
      </c>
      <c r="AQ279" s="111">
        <v>0</v>
      </c>
      <c r="AR279" s="111">
        <v>0</v>
      </c>
      <c r="AS279" s="111">
        <v>0</v>
      </c>
      <c r="AT279" s="111">
        <v>0</v>
      </c>
      <c r="AU279" s="111">
        <v>7800</v>
      </c>
      <c r="AV279" s="111">
        <v>7800</v>
      </c>
      <c r="AW279" s="111">
        <v>7799.9740000000002</v>
      </c>
      <c r="AX279" s="111">
        <v>0</v>
      </c>
      <c r="AY279" s="111">
        <v>9000</v>
      </c>
      <c r="AZ279" s="7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</row>
    <row r="280" spans="1:71" ht="16.5" customHeight="1" x14ac:dyDescent="0.3">
      <c r="A280" s="111" t="s">
        <v>923</v>
      </c>
      <c r="B280" s="111">
        <v>0</v>
      </c>
      <c r="C280" s="111">
        <v>0</v>
      </c>
      <c r="D280" s="111">
        <v>0</v>
      </c>
      <c r="E280" s="111">
        <v>0</v>
      </c>
      <c r="F280" s="111">
        <v>0</v>
      </c>
      <c r="G280" s="111">
        <v>157151</v>
      </c>
      <c r="H280" s="111">
        <v>236280</v>
      </c>
      <c r="I280" s="111">
        <v>310108</v>
      </c>
      <c r="J280" s="111">
        <v>84883</v>
      </c>
      <c r="K280" s="111">
        <v>181462</v>
      </c>
      <c r="L280" s="111">
        <v>264705</v>
      </c>
      <c r="M280" s="111">
        <v>378656</v>
      </c>
      <c r="N280" s="111">
        <v>90631</v>
      </c>
      <c r="O280" s="111">
        <v>245071</v>
      </c>
      <c r="P280" s="111">
        <v>437111</v>
      </c>
      <c r="Q280" s="111">
        <v>619822.94999999995</v>
      </c>
      <c r="R280" s="111">
        <v>136450</v>
      </c>
      <c r="S280" s="111">
        <v>346383</v>
      </c>
      <c r="T280" s="111">
        <v>606292</v>
      </c>
      <c r="U280" s="111">
        <v>746495.27500000002</v>
      </c>
      <c r="V280" s="111">
        <v>156271</v>
      </c>
      <c r="W280" s="111">
        <v>321617</v>
      </c>
      <c r="X280" s="111">
        <v>464703</v>
      </c>
      <c r="Y280" s="111">
        <v>558886.73</v>
      </c>
      <c r="Z280" s="111">
        <v>78018</v>
      </c>
      <c r="AA280" s="111">
        <v>159994</v>
      </c>
      <c r="AB280" s="111">
        <v>290457</v>
      </c>
      <c r="AC280" s="111">
        <v>372803.49699999997</v>
      </c>
      <c r="AD280" s="111">
        <v>97896</v>
      </c>
      <c r="AE280" s="111">
        <v>178204</v>
      </c>
      <c r="AF280" s="111">
        <v>238887</v>
      </c>
      <c r="AG280" s="111">
        <v>282277.603</v>
      </c>
      <c r="AH280" s="111">
        <v>46549</v>
      </c>
      <c r="AI280" s="111">
        <v>100577</v>
      </c>
      <c r="AJ280" s="111">
        <v>157410</v>
      </c>
      <c r="AK280" s="111">
        <v>215749.753</v>
      </c>
      <c r="AL280" s="111">
        <v>42028</v>
      </c>
      <c r="AM280" s="111">
        <v>82188</v>
      </c>
      <c r="AN280" s="111">
        <v>121346</v>
      </c>
      <c r="AO280" s="111">
        <v>169264.03200000001</v>
      </c>
      <c r="AP280" s="111">
        <v>55065</v>
      </c>
      <c r="AQ280" s="111">
        <v>96996</v>
      </c>
      <c r="AR280" s="111">
        <v>135498</v>
      </c>
      <c r="AS280" s="111">
        <v>173093.61</v>
      </c>
      <c r="AT280" s="111">
        <v>36194</v>
      </c>
      <c r="AU280" s="111">
        <v>83181</v>
      </c>
      <c r="AV280" s="111">
        <v>98920</v>
      </c>
      <c r="AW280" s="111">
        <v>188219.05300000001</v>
      </c>
      <c r="AX280" s="111">
        <v>19161</v>
      </c>
      <c r="AY280" s="111">
        <v>196681</v>
      </c>
      <c r="AZ280" s="7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</row>
    <row r="281" spans="1:71" ht="16.5" customHeight="1" x14ac:dyDescent="0.3">
      <c r="A281" s="111" t="s">
        <v>924</v>
      </c>
      <c r="B281" s="111">
        <v>58699</v>
      </c>
      <c r="C281" s="111">
        <v>140111</v>
      </c>
      <c r="D281" s="111">
        <v>249943</v>
      </c>
      <c r="E281" s="111">
        <v>-9501045</v>
      </c>
      <c r="F281" s="111">
        <v>72821</v>
      </c>
      <c r="G281" s="111">
        <v>0</v>
      </c>
      <c r="H281" s="111">
        <v>0</v>
      </c>
      <c r="I281" s="111">
        <v>0</v>
      </c>
      <c r="J281" s="111">
        <v>0</v>
      </c>
      <c r="K281" s="111">
        <v>0</v>
      </c>
      <c r="L281" s="111">
        <v>0</v>
      </c>
      <c r="M281" s="111">
        <v>0</v>
      </c>
      <c r="N281" s="111">
        <v>0</v>
      </c>
      <c r="O281" s="111">
        <v>0</v>
      </c>
      <c r="P281" s="111">
        <v>0</v>
      </c>
      <c r="Q281" s="111">
        <v>0</v>
      </c>
      <c r="R281" s="111">
        <v>0</v>
      </c>
      <c r="S281" s="111">
        <v>0</v>
      </c>
      <c r="T281" s="111">
        <v>0</v>
      </c>
      <c r="U281" s="111">
        <v>0</v>
      </c>
      <c r="V281" s="111">
        <v>0</v>
      </c>
      <c r="W281" s="111">
        <v>0</v>
      </c>
      <c r="X281" s="111">
        <v>0</v>
      </c>
      <c r="Y281" s="111">
        <v>0</v>
      </c>
      <c r="Z281" s="111">
        <v>74646</v>
      </c>
      <c r="AA281" s="111">
        <v>0</v>
      </c>
      <c r="AB281" s="111">
        <v>0</v>
      </c>
      <c r="AC281" s="111">
        <v>-3656250</v>
      </c>
      <c r="AD281" s="111">
        <v>0</v>
      </c>
      <c r="AE281" s="111">
        <v>0</v>
      </c>
      <c r="AF281" s="111">
        <v>0</v>
      </c>
      <c r="AG281" s="111">
        <v>0</v>
      </c>
      <c r="AH281" s="111">
        <v>0</v>
      </c>
      <c r="AI281" s="111">
        <v>-8067738</v>
      </c>
      <c r="AJ281" s="111">
        <v>0</v>
      </c>
      <c r="AK281" s="111">
        <v>0</v>
      </c>
      <c r="AL281" s="111">
        <v>0</v>
      </c>
      <c r="AM281" s="111">
        <v>0</v>
      </c>
      <c r="AN281" s="111">
        <v>0</v>
      </c>
      <c r="AO281" s="111">
        <v>0</v>
      </c>
      <c r="AP281" s="111">
        <v>0</v>
      </c>
      <c r="AQ281" s="111">
        <v>0</v>
      </c>
      <c r="AR281" s="111">
        <v>0</v>
      </c>
      <c r="AS281" s="111">
        <v>0</v>
      </c>
      <c r="AT281" s="111">
        <v>0</v>
      </c>
      <c r="AU281" s="111">
        <v>0</v>
      </c>
      <c r="AV281" s="111">
        <v>0</v>
      </c>
      <c r="AW281" s="111">
        <v>0</v>
      </c>
      <c r="AX281" s="111">
        <v>0</v>
      </c>
      <c r="AY281" s="111">
        <v>0</v>
      </c>
      <c r="AZ281" s="7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</row>
    <row r="282" spans="1:71" ht="16.5" customHeight="1" x14ac:dyDescent="0.3">
      <c r="A282" s="111" t="s">
        <v>925</v>
      </c>
      <c r="B282" s="111">
        <v>-3786267</v>
      </c>
      <c r="C282" s="111">
        <v>-5894365</v>
      </c>
      <c r="D282" s="111">
        <v>-8605663</v>
      </c>
      <c r="E282" s="111">
        <v>-12359105</v>
      </c>
      <c r="F282" s="111">
        <v>-2957529</v>
      </c>
      <c r="G282" s="111">
        <v>-5692718</v>
      </c>
      <c r="H282" s="111">
        <v>-8080188</v>
      </c>
      <c r="I282" s="111">
        <v>-12592383</v>
      </c>
      <c r="J282" s="111">
        <v>-2721054</v>
      </c>
      <c r="K282" s="111">
        <v>-4687818</v>
      </c>
      <c r="L282" s="111">
        <v>-6178629</v>
      </c>
      <c r="M282" s="111">
        <v>-5799474</v>
      </c>
      <c r="N282" s="111">
        <v>3383776</v>
      </c>
      <c r="O282" s="111">
        <v>1836399</v>
      </c>
      <c r="P282" s="111">
        <v>326460</v>
      </c>
      <c r="Q282" s="111">
        <v>-1580954.83</v>
      </c>
      <c r="R282" s="111">
        <v>-1876246</v>
      </c>
      <c r="S282" s="111">
        <v>-9725762</v>
      </c>
      <c r="T282" s="111">
        <v>-7838916</v>
      </c>
      <c r="U282" s="111">
        <v>-16758508.138</v>
      </c>
      <c r="V282" s="111">
        <v>-5758443</v>
      </c>
      <c r="W282" s="111">
        <v>-11762471</v>
      </c>
      <c r="X282" s="111">
        <v>-18687591</v>
      </c>
      <c r="Y282" s="111">
        <v>-28116617.484999999</v>
      </c>
      <c r="Z282" s="111">
        <v>-7859303</v>
      </c>
      <c r="AA282" s="111">
        <v>-15218713</v>
      </c>
      <c r="AB282" s="111">
        <v>-25377340</v>
      </c>
      <c r="AC282" s="111">
        <v>-35823901.545999996</v>
      </c>
      <c r="AD282" s="111">
        <v>-7071337</v>
      </c>
      <c r="AE282" s="111">
        <v>-15854654</v>
      </c>
      <c r="AF282" s="111">
        <v>-23308901</v>
      </c>
      <c r="AG282" s="111">
        <v>-54755745.619000003</v>
      </c>
      <c r="AH282" s="111">
        <v>-11805711</v>
      </c>
      <c r="AI282" s="111">
        <v>-31477218</v>
      </c>
      <c r="AJ282" s="111">
        <v>-44619790</v>
      </c>
      <c r="AK282" s="111">
        <v>-55101546.43</v>
      </c>
      <c r="AL282" s="111">
        <v>-11507730</v>
      </c>
      <c r="AM282" s="111">
        <v>-22797092</v>
      </c>
      <c r="AN282" s="111">
        <v>-33637638</v>
      </c>
      <c r="AO282" s="111">
        <v>-51108994.799999997</v>
      </c>
      <c r="AP282" s="111">
        <v>-10265089</v>
      </c>
      <c r="AQ282" s="111">
        <v>-14831625</v>
      </c>
      <c r="AR282" s="111">
        <v>-30061854</v>
      </c>
      <c r="AS282" s="111">
        <v>-43876754</v>
      </c>
      <c r="AT282" s="111">
        <v>-3068033</v>
      </c>
      <c r="AU282" s="111">
        <v>-9316286</v>
      </c>
      <c r="AV282" s="111">
        <v>-19681198</v>
      </c>
      <c r="AW282" s="111">
        <v>-26784352.964000002</v>
      </c>
      <c r="AX282" s="111">
        <v>-8058953</v>
      </c>
      <c r="AY282" s="111">
        <v>-14632011</v>
      </c>
      <c r="AZ282" s="7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</row>
    <row r="283" spans="1:71" ht="16.5" customHeight="1" x14ac:dyDescent="0.3">
      <c r="A283" s="111"/>
      <c r="B283" s="111"/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  <c r="AB283" s="111"/>
      <c r="AC283" s="111"/>
      <c r="AD283" s="111"/>
      <c r="AE283" s="111"/>
      <c r="AF283" s="111"/>
      <c r="AG283" s="111"/>
      <c r="AH283" s="111"/>
      <c r="AI283" s="111"/>
      <c r="AJ283" s="111"/>
      <c r="AK283" s="111"/>
      <c r="AL283" s="111"/>
      <c r="AM283" s="111"/>
      <c r="AN283" s="111"/>
      <c r="AO283" s="111"/>
      <c r="AP283" s="111"/>
      <c r="AQ283" s="111"/>
      <c r="AR283" s="111"/>
      <c r="AS283" s="111"/>
      <c r="AT283" s="111"/>
      <c r="AU283" s="111"/>
      <c r="AV283" s="111"/>
      <c r="AW283" s="111"/>
      <c r="AX283" s="111"/>
      <c r="AY283" s="111"/>
      <c r="AZ283" s="7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</row>
    <row r="284" spans="1:71" ht="16.5" customHeight="1" x14ac:dyDescent="0.3">
      <c r="A284" s="111" t="s">
        <v>926</v>
      </c>
      <c r="B284" s="111"/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  <c r="AA284" s="111"/>
      <c r="AB284" s="111"/>
      <c r="AC284" s="111"/>
      <c r="AD284" s="111"/>
      <c r="AE284" s="111"/>
      <c r="AF284" s="111"/>
      <c r="AG284" s="111"/>
      <c r="AH284" s="111"/>
      <c r="AI284" s="111"/>
      <c r="AJ284" s="111"/>
      <c r="AK284" s="111"/>
      <c r="AL284" s="111"/>
      <c r="AM284" s="111"/>
      <c r="AN284" s="111"/>
      <c r="AO284" s="111"/>
      <c r="AP284" s="111"/>
      <c r="AQ284" s="111"/>
      <c r="AR284" s="111"/>
      <c r="AS284" s="111"/>
      <c r="AT284" s="111"/>
      <c r="AU284" s="111"/>
      <c r="AV284" s="111"/>
      <c r="AW284" s="111"/>
      <c r="AX284" s="111"/>
      <c r="AY284" s="111"/>
      <c r="AZ284" s="7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</row>
    <row r="285" spans="1:71" ht="16.5" customHeight="1" x14ac:dyDescent="0.3">
      <c r="A285" s="111" t="s">
        <v>927</v>
      </c>
      <c r="B285" s="111">
        <v>0</v>
      </c>
      <c r="C285" s="111">
        <v>0</v>
      </c>
      <c r="D285" s="111">
        <v>0</v>
      </c>
      <c r="E285" s="111">
        <v>0</v>
      </c>
      <c r="F285" s="111">
        <v>0</v>
      </c>
      <c r="G285" s="111">
        <v>0</v>
      </c>
      <c r="H285" s="111">
        <v>0</v>
      </c>
      <c r="I285" s="111">
        <v>0</v>
      </c>
      <c r="J285" s="111">
        <v>0</v>
      </c>
      <c r="K285" s="111">
        <v>0</v>
      </c>
      <c r="L285" s="111">
        <v>0</v>
      </c>
      <c r="M285" s="111">
        <v>0</v>
      </c>
      <c r="N285" s="111">
        <v>0</v>
      </c>
      <c r="O285" s="111">
        <v>0</v>
      </c>
      <c r="P285" s="111">
        <v>0</v>
      </c>
      <c r="Q285" s="111">
        <v>0</v>
      </c>
      <c r="R285" s="111">
        <v>0</v>
      </c>
      <c r="S285" s="111">
        <v>0</v>
      </c>
      <c r="T285" s="111">
        <v>0</v>
      </c>
      <c r="U285" s="111">
        <v>0</v>
      </c>
      <c r="V285" s="111">
        <v>0</v>
      </c>
      <c r="W285" s="111">
        <v>0</v>
      </c>
      <c r="X285" s="111">
        <v>5000000</v>
      </c>
      <c r="Y285" s="111">
        <v>4000000</v>
      </c>
      <c r="Z285" s="111">
        <v>0</v>
      </c>
      <c r="AA285" s="111">
        <v>-4000000</v>
      </c>
      <c r="AB285" s="111">
        <v>-1000000</v>
      </c>
      <c r="AC285" s="111">
        <v>-4000000</v>
      </c>
      <c r="AD285" s="111">
        <v>0</v>
      </c>
      <c r="AE285" s="111">
        <v>0</v>
      </c>
      <c r="AF285" s="111">
        <v>10500000</v>
      </c>
      <c r="AG285" s="111">
        <v>8500000</v>
      </c>
      <c r="AH285" s="111">
        <v>-2000000</v>
      </c>
      <c r="AI285" s="111">
        <v>2690000</v>
      </c>
      <c r="AJ285" s="111">
        <v>12290000</v>
      </c>
      <c r="AK285" s="111">
        <v>700000</v>
      </c>
      <c r="AL285" s="111">
        <v>0</v>
      </c>
      <c r="AM285" s="111">
        <v>-200000</v>
      </c>
      <c r="AN285" s="111">
        <v>2800000</v>
      </c>
      <c r="AO285" s="111">
        <v>-2700000</v>
      </c>
      <c r="AP285" s="111">
        <v>-6700000</v>
      </c>
      <c r="AQ285" s="111">
        <v>-4700000</v>
      </c>
      <c r="AR285" s="111">
        <v>1300000</v>
      </c>
      <c r="AS285" s="111">
        <v>-850000</v>
      </c>
      <c r="AT285" s="111">
        <v>-5900000</v>
      </c>
      <c r="AU285" s="111">
        <v>-5900000</v>
      </c>
      <c r="AV285" s="111">
        <v>-4900000</v>
      </c>
      <c r="AW285" s="111">
        <v>-5900000</v>
      </c>
      <c r="AX285" s="111">
        <v>0</v>
      </c>
      <c r="AY285" s="111">
        <v>0</v>
      </c>
      <c r="AZ285" s="7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</row>
    <row r="286" spans="1:71" ht="16.5" customHeight="1" x14ac:dyDescent="0.3">
      <c r="A286" s="111" t="s">
        <v>1104</v>
      </c>
      <c r="B286" s="111">
        <v>-3500000</v>
      </c>
      <c r="C286" s="111">
        <v>-3500000</v>
      </c>
      <c r="D286" s="111">
        <v>-3500000</v>
      </c>
      <c r="E286" s="111">
        <v>-3500000</v>
      </c>
      <c r="F286" s="111">
        <v>0</v>
      </c>
      <c r="G286" s="111">
        <v>0</v>
      </c>
      <c r="H286" s="111">
        <v>0</v>
      </c>
      <c r="I286" s="111">
        <v>0</v>
      </c>
      <c r="J286" s="111">
        <v>0</v>
      </c>
      <c r="K286" s="111">
        <v>0</v>
      </c>
      <c r="L286" s="111">
        <v>0</v>
      </c>
      <c r="M286" s="111">
        <v>0</v>
      </c>
      <c r="N286" s="111">
        <v>0</v>
      </c>
      <c r="O286" s="111">
        <v>0</v>
      </c>
      <c r="P286" s="111">
        <v>0</v>
      </c>
      <c r="Q286" s="111">
        <v>0</v>
      </c>
      <c r="R286" s="111">
        <v>0</v>
      </c>
      <c r="S286" s="111">
        <v>1130176</v>
      </c>
      <c r="T286" s="111">
        <v>-2012948</v>
      </c>
      <c r="U286" s="111">
        <v>0</v>
      </c>
      <c r="V286" s="111">
        <v>3812480</v>
      </c>
      <c r="W286" s="111">
        <v>0</v>
      </c>
      <c r="X286" s="111">
        <v>0</v>
      </c>
      <c r="Y286" s="111">
        <v>0</v>
      </c>
      <c r="Z286" s="111">
        <v>0</v>
      </c>
      <c r="AA286" s="111">
        <v>0</v>
      </c>
      <c r="AB286" s="111">
        <v>0</v>
      </c>
      <c r="AC286" s="111">
        <v>0</v>
      </c>
      <c r="AD286" s="111">
        <v>0</v>
      </c>
      <c r="AE286" s="111">
        <v>0</v>
      </c>
      <c r="AF286" s="111">
        <v>0</v>
      </c>
      <c r="AG286" s="111">
        <v>0</v>
      </c>
      <c r="AH286" s="111">
        <v>-653556</v>
      </c>
      <c r="AI286" s="111">
        <v>0</v>
      </c>
      <c r="AJ286" s="111">
        <v>-5550187</v>
      </c>
      <c r="AK286" s="111">
        <v>-7699136.051</v>
      </c>
      <c r="AL286" s="111">
        <v>-9200000</v>
      </c>
      <c r="AM286" s="111">
        <v>-1293830</v>
      </c>
      <c r="AN286" s="111">
        <v>-1947386</v>
      </c>
      <c r="AO286" s="111">
        <v>14117014.27</v>
      </c>
      <c r="AP286" s="111">
        <v>0</v>
      </c>
      <c r="AQ286" s="111">
        <v>0</v>
      </c>
      <c r="AR286" s="111">
        <v>0</v>
      </c>
      <c r="AS286" s="111">
        <v>0</v>
      </c>
      <c r="AT286" s="111">
        <v>0</v>
      </c>
      <c r="AU286" s="111">
        <v>-5789300</v>
      </c>
      <c r="AV286" s="111">
        <v>-7189300</v>
      </c>
      <c r="AW286" s="111">
        <v>-9153580</v>
      </c>
      <c r="AX286" s="111">
        <v>0</v>
      </c>
      <c r="AY286" s="111">
        <v>0</v>
      </c>
      <c r="AZ286" s="7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</row>
    <row r="287" spans="1:71" ht="16.5" customHeight="1" x14ac:dyDescent="0.3">
      <c r="A287" s="111" t="s">
        <v>1105</v>
      </c>
      <c r="B287" s="111">
        <v>0</v>
      </c>
      <c r="C287" s="111">
        <v>0</v>
      </c>
      <c r="D287" s="111">
        <v>0</v>
      </c>
      <c r="E287" s="111">
        <v>0</v>
      </c>
      <c r="F287" s="111">
        <v>0</v>
      </c>
      <c r="G287" s="111">
        <v>0</v>
      </c>
      <c r="H287" s="111">
        <v>0</v>
      </c>
      <c r="I287" s="111">
        <v>0</v>
      </c>
      <c r="J287" s="111">
        <v>0</v>
      </c>
      <c r="K287" s="111">
        <v>0</v>
      </c>
      <c r="L287" s="111">
        <v>0</v>
      </c>
      <c r="M287" s="111">
        <v>0</v>
      </c>
      <c r="N287" s="111">
        <v>0</v>
      </c>
      <c r="O287" s="111">
        <v>0</v>
      </c>
      <c r="P287" s="111">
        <v>0</v>
      </c>
      <c r="Q287" s="111">
        <v>0</v>
      </c>
      <c r="R287" s="111">
        <v>0</v>
      </c>
      <c r="S287" s="111">
        <v>1373250</v>
      </c>
      <c r="T287" s="111">
        <v>3230126</v>
      </c>
      <c r="U287" s="111">
        <v>0</v>
      </c>
      <c r="V287" s="111">
        <v>3812480</v>
      </c>
      <c r="W287" s="111">
        <v>0</v>
      </c>
      <c r="X287" s="111">
        <v>0</v>
      </c>
      <c r="Y287" s="111">
        <v>0</v>
      </c>
      <c r="Z287" s="111">
        <v>0</v>
      </c>
      <c r="AA287" s="111">
        <v>0</v>
      </c>
      <c r="AB287" s="111">
        <v>0</v>
      </c>
      <c r="AC287" s="111">
        <v>0</v>
      </c>
      <c r="AD287" s="111">
        <v>0</v>
      </c>
      <c r="AE287" s="111">
        <v>0</v>
      </c>
      <c r="AF287" s="111">
        <v>0</v>
      </c>
      <c r="AG287" s="111">
        <v>0</v>
      </c>
      <c r="AH287" s="111">
        <v>0</v>
      </c>
      <c r="AI287" s="111">
        <v>0</v>
      </c>
      <c r="AJ287" s="111">
        <v>0</v>
      </c>
      <c r="AK287" s="111">
        <v>0</v>
      </c>
      <c r="AL287" s="111">
        <v>0</v>
      </c>
      <c r="AM287" s="111">
        <v>0</v>
      </c>
      <c r="AN287" s="111">
        <v>0</v>
      </c>
      <c r="AO287" s="111">
        <v>16307475</v>
      </c>
      <c r="AP287" s="111">
        <v>0</v>
      </c>
      <c r="AQ287" s="111">
        <v>0</v>
      </c>
      <c r="AR287" s="111">
        <v>0</v>
      </c>
      <c r="AS287" s="111">
        <v>0</v>
      </c>
      <c r="AT287" s="111">
        <v>0</v>
      </c>
      <c r="AU287" s="111">
        <v>2000000</v>
      </c>
      <c r="AV287" s="111">
        <v>2000000</v>
      </c>
      <c r="AW287" s="111">
        <v>2000000</v>
      </c>
      <c r="AX287" s="111">
        <v>0</v>
      </c>
      <c r="AY287" s="111">
        <v>0</v>
      </c>
      <c r="AZ287" s="7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</row>
    <row r="288" spans="1:71" ht="16.5" customHeight="1" x14ac:dyDescent="0.3">
      <c r="A288" s="111" t="s">
        <v>1106</v>
      </c>
      <c r="B288" s="111">
        <v>0</v>
      </c>
      <c r="C288" s="111">
        <v>0</v>
      </c>
      <c r="D288" s="111">
        <v>0</v>
      </c>
      <c r="E288" s="111">
        <v>0</v>
      </c>
      <c r="F288" s="111">
        <v>0</v>
      </c>
      <c r="G288" s="111">
        <v>0</v>
      </c>
      <c r="H288" s="111">
        <v>0</v>
      </c>
      <c r="I288" s="111">
        <v>0</v>
      </c>
      <c r="J288" s="111">
        <v>0</v>
      </c>
      <c r="K288" s="111">
        <v>0</v>
      </c>
      <c r="L288" s="111">
        <v>0</v>
      </c>
      <c r="M288" s="111">
        <v>0</v>
      </c>
      <c r="N288" s="111">
        <v>0</v>
      </c>
      <c r="O288" s="111">
        <v>0</v>
      </c>
      <c r="P288" s="111">
        <v>0</v>
      </c>
      <c r="Q288" s="111">
        <v>0</v>
      </c>
      <c r="R288" s="111">
        <v>0</v>
      </c>
      <c r="S288" s="111">
        <v>-243074</v>
      </c>
      <c r="T288" s="111">
        <v>-5243074</v>
      </c>
      <c r="U288" s="111">
        <v>0</v>
      </c>
      <c r="V288" s="111">
        <v>0</v>
      </c>
      <c r="W288" s="111">
        <v>0</v>
      </c>
      <c r="X288" s="111">
        <v>0</v>
      </c>
      <c r="Y288" s="111">
        <v>0</v>
      </c>
      <c r="Z288" s="111">
        <v>0</v>
      </c>
      <c r="AA288" s="111">
        <v>0</v>
      </c>
      <c r="AB288" s="111">
        <v>0</v>
      </c>
      <c r="AC288" s="111">
        <v>0</v>
      </c>
      <c r="AD288" s="111">
        <v>0</v>
      </c>
      <c r="AE288" s="111">
        <v>0</v>
      </c>
      <c r="AF288" s="111">
        <v>0</v>
      </c>
      <c r="AG288" s="111">
        <v>0</v>
      </c>
      <c r="AH288" s="111">
        <v>0</v>
      </c>
      <c r="AI288" s="111">
        <v>0</v>
      </c>
      <c r="AJ288" s="111">
        <v>0</v>
      </c>
      <c r="AK288" s="111">
        <v>0</v>
      </c>
      <c r="AL288" s="111">
        <v>0</v>
      </c>
      <c r="AM288" s="111">
        <v>0</v>
      </c>
      <c r="AN288" s="111">
        <v>0</v>
      </c>
      <c r="AO288" s="111">
        <v>-2190460.73</v>
      </c>
      <c r="AP288" s="111">
        <v>0</v>
      </c>
      <c r="AQ288" s="111">
        <v>0</v>
      </c>
      <c r="AR288" s="111">
        <v>0</v>
      </c>
      <c r="AS288" s="111">
        <v>0</v>
      </c>
      <c r="AT288" s="111">
        <v>0</v>
      </c>
      <c r="AU288" s="111">
        <v>-7789300</v>
      </c>
      <c r="AV288" s="111">
        <v>-9189300</v>
      </c>
      <c r="AW288" s="111">
        <v>-11153580</v>
      </c>
      <c r="AX288" s="111">
        <v>0</v>
      </c>
      <c r="AY288" s="111">
        <v>0</v>
      </c>
      <c r="AZ288" s="7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</row>
    <row r="289" spans="1:71" ht="16.5" customHeight="1" x14ac:dyDescent="0.3">
      <c r="A289" s="111" t="s">
        <v>928</v>
      </c>
      <c r="B289" s="111">
        <v>0</v>
      </c>
      <c r="C289" s="111">
        <v>0</v>
      </c>
      <c r="D289" s="111">
        <v>0</v>
      </c>
      <c r="E289" s="111">
        <v>0</v>
      </c>
      <c r="F289" s="111">
        <v>0</v>
      </c>
      <c r="G289" s="111">
        <v>0</v>
      </c>
      <c r="H289" s="111">
        <v>0</v>
      </c>
      <c r="I289" s="111">
        <v>0</v>
      </c>
      <c r="J289" s="111">
        <v>0</v>
      </c>
      <c r="K289" s="111">
        <v>0</v>
      </c>
      <c r="L289" s="111">
        <v>0</v>
      </c>
      <c r="M289" s="111">
        <v>0</v>
      </c>
      <c r="N289" s="111">
        <v>0</v>
      </c>
      <c r="O289" s="111">
        <v>0</v>
      </c>
      <c r="P289" s="111">
        <v>0</v>
      </c>
      <c r="Q289" s="111">
        <v>0</v>
      </c>
      <c r="R289" s="111">
        <v>0</v>
      </c>
      <c r="S289" s="111">
        <v>0</v>
      </c>
      <c r="T289" s="111">
        <v>0</v>
      </c>
      <c r="U289" s="111">
        <v>0</v>
      </c>
      <c r="V289" s="111">
        <v>0</v>
      </c>
      <c r="W289" s="111">
        <v>0</v>
      </c>
      <c r="X289" s="111">
        <v>0</v>
      </c>
      <c r="Y289" s="111">
        <v>0</v>
      </c>
      <c r="Z289" s="111">
        <v>-4000000</v>
      </c>
      <c r="AA289" s="111">
        <v>0</v>
      </c>
      <c r="AB289" s="111">
        <v>0</v>
      </c>
      <c r="AC289" s="111">
        <v>0</v>
      </c>
      <c r="AD289" s="111">
        <v>0</v>
      </c>
      <c r="AE289" s="111">
        <v>0</v>
      </c>
      <c r="AF289" s="111">
        <v>0</v>
      </c>
      <c r="AG289" s="111">
        <v>0</v>
      </c>
      <c r="AH289" s="111">
        <v>0</v>
      </c>
      <c r="AI289" s="111">
        <v>0</v>
      </c>
      <c r="AJ289" s="111">
        <v>0</v>
      </c>
      <c r="AK289" s="111">
        <v>0</v>
      </c>
      <c r="AL289" s="111">
        <v>0</v>
      </c>
      <c r="AM289" s="111">
        <v>0</v>
      </c>
      <c r="AN289" s="111">
        <v>0</v>
      </c>
      <c r="AO289" s="111">
        <v>0</v>
      </c>
      <c r="AP289" s="111">
        <v>0</v>
      </c>
      <c r="AQ289" s="111">
        <v>0</v>
      </c>
      <c r="AR289" s="111">
        <v>0</v>
      </c>
      <c r="AS289" s="111">
        <v>0</v>
      </c>
      <c r="AT289" s="111">
        <v>0</v>
      </c>
      <c r="AU289" s="111">
        <v>0</v>
      </c>
      <c r="AV289" s="111">
        <v>0</v>
      </c>
      <c r="AW289" s="111">
        <v>0</v>
      </c>
      <c r="AX289" s="111">
        <v>0</v>
      </c>
      <c r="AY289" s="111">
        <v>0</v>
      </c>
      <c r="AZ289" s="7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</row>
    <row r="290" spans="1:71" ht="16.5" customHeight="1" x14ac:dyDescent="0.3">
      <c r="A290" s="111" t="s">
        <v>1107</v>
      </c>
      <c r="B290" s="111">
        <v>0</v>
      </c>
      <c r="C290" s="111">
        <v>0</v>
      </c>
      <c r="D290" s="111">
        <v>0</v>
      </c>
      <c r="E290" s="111">
        <v>0</v>
      </c>
      <c r="F290" s="111">
        <v>0</v>
      </c>
      <c r="G290" s="111">
        <v>0</v>
      </c>
      <c r="H290" s="111">
        <v>0</v>
      </c>
      <c r="I290" s="111">
        <v>0</v>
      </c>
      <c r="J290" s="111">
        <v>0</v>
      </c>
      <c r="K290" s="111">
        <v>0</v>
      </c>
      <c r="L290" s="111">
        <v>0</v>
      </c>
      <c r="M290" s="111">
        <v>0</v>
      </c>
      <c r="N290" s="111">
        <v>0</v>
      </c>
      <c r="O290" s="111">
        <v>0</v>
      </c>
      <c r="P290" s="111">
        <v>0</v>
      </c>
      <c r="Q290" s="111">
        <v>0</v>
      </c>
      <c r="R290" s="111">
        <v>0</v>
      </c>
      <c r="S290" s="111">
        <v>0</v>
      </c>
      <c r="T290" s="111">
        <v>0</v>
      </c>
      <c r="U290" s="111">
        <v>0</v>
      </c>
      <c r="V290" s="111">
        <v>0</v>
      </c>
      <c r="W290" s="111">
        <v>0</v>
      </c>
      <c r="X290" s="111">
        <v>0</v>
      </c>
      <c r="Y290" s="111">
        <v>0</v>
      </c>
      <c r="Z290" s="111">
        <v>0</v>
      </c>
      <c r="AA290" s="111">
        <v>0</v>
      </c>
      <c r="AB290" s="111">
        <v>0</v>
      </c>
      <c r="AC290" s="111">
        <v>0</v>
      </c>
      <c r="AD290" s="111">
        <v>0</v>
      </c>
      <c r="AE290" s="111">
        <v>0</v>
      </c>
      <c r="AF290" s="111">
        <v>0</v>
      </c>
      <c r="AG290" s="111">
        <v>0</v>
      </c>
      <c r="AH290" s="111">
        <v>0</v>
      </c>
      <c r="AI290" s="111">
        <v>0</v>
      </c>
      <c r="AJ290" s="111">
        <v>1000000</v>
      </c>
      <c r="AK290" s="111">
        <v>0</v>
      </c>
      <c r="AL290" s="111">
        <v>0</v>
      </c>
      <c r="AM290" s="111">
        <v>0</v>
      </c>
      <c r="AN290" s="111">
        <v>2000000</v>
      </c>
      <c r="AO290" s="111">
        <v>0</v>
      </c>
      <c r="AP290" s="111">
        <v>0</v>
      </c>
      <c r="AQ290" s="111">
        <v>500000</v>
      </c>
      <c r="AR290" s="111">
        <v>2000000</v>
      </c>
      <c r="AS290" s="111">
        <v>0</v>
      </c>
      <c r="AT290" s="111">
        <v>0</v>
      </c>
      <c r="AU290" s="111">
        <v>0</v>
      </c>
      <c r="AV290" s="111">
        <v>1000000</v>
      </c>
      <c r="AW290" s="111">
        <v>0</v>
      </c>
      <c r="AX290" s="111">
        <v>0</v>
      </c>
      <c r="AY290" s="111">
        <v>0</v>
      </c>
      <c r="AZ290" s="7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</row>
    <row r="291" spans="1:71" ht="16.5" customHeight="1" x14ac:dyDescent="0.3">
      <c r="A291" s="111" t="s">
        <v>932</v>
      </c>
      <c r="B291" s="111">
        <v>0</v>
      </c>
      <c r="C291" s="111">
        <v>0</v>
      </c>
      <c r="D291" s="111">
        <v>0</v>
      </c>
      <c r="E291" s="111">
        <v>0</v>
      </c>
      <c r="F291" s="111">
        <v>0</v>
      </c>
      <c r="G291" s="111">
        <v>5033625</v>
      </c>
      <c r="H291" s="111">
        <v>1606526</v>
      </c>
      <c r="I291" s="111">
        <v>1363452</v>
      </c>
      <c r="J291" s="111">
        <v>0</v>
      </c>
      <c r="K291" s="111">
        <v>-243074</v>
      </c>
      <c r="L291" s="111">
        <v>-243074</v>
      </c>
      <c r="M291" s="111">
        <v>-486148</v>
      </c>
      <c r="N291" s="111">
        <v>0</v>
      </c>
      <c r="O291" s="111">
        <v>-243074</v>
      </c>
      <c r="P291" s="111">
        <v>-4243074</v>
      </c>
      <c r="Q291" s="111">
        <v>-12850581.6</v>
      </c>
      <c r="R291" s="111">
        <v>0</v>
      </c>
      <c r="S291" s="111">
        <v>0</v>
      </c>
      <c r="T291" s="111">
        <v>0</v>
      </c>
      <c r="U291" s="111">
        <v>-1487271.73</v>
      </c>
      <c r="V291" s="111">
        <v>0</v>
      </c>
      <c r="W291" s="111">
        <v>-430094</v>
      </c>
      <c r="X291" s="111">
        <v>-4430094</v>
      </c>
      <c r="Y291" s="111">
        <v>-673167.73</v>
      </c>
      <c r="Z291" s="111">
        <v>-2500000</v>
      </c>
      <c r="AA291" s="111">
        <v>18857326</v>
      </c>
      <c r="AB291" s="111">
        <v>18857326</v>
      </c>
      <c r="AC291" s="111">
        <v>16229936.714</v>
      </c>
      <c r="AD291" s="111">
        <v>0</v>
      </c>
      <c r="AE291" s="111">
        <v>-243074</v>
      </c>
      <c r="AF291" s="111">
        <v>-243074</v>
      </c>
      <c r="AG291" s="111">
        <v>19107977.27</v>
      </c>
      <c r="AH291" s="111">
        <v>0</v>
      </c>
      <c r="AI291" s="111">
        <v>0</v>
      </c>
      <c r="AJ291" s="111">
        <v>34653738</v>
      </c>
      <c r="AK291" s="111">
        <v>41153737.5</v>
      </c>
      <c r="AL291" s="111">
        <v>6000181</v>
      </c>
      <c r="AM291" s="111">
        <v>6653737</v>
      </c>
      <c r="AN291" s="111">
        <v>7307475</v>
      </c>
      <c r="AO291" s="111">
        <v>0</v>
      </c>
      <c r="AP291" s="111">
        <v>-2584880</v>
      </c>
      <c r="AQ291" s="111">
        <v>-2857954</v>
      </c>
      <c r="AR291" s="111">
        <v>142046</v>
      </c>
      <c r="AS291" s="111">
        <v>112046.14</v>
      </c>
      <c r="AT291" s="111">
        <v>0</v>
      </c>
      <c r="AU291" s="111">
        <v>0</v>
      </c>
      <c r="AV291" s="111">
        <v>0</v>
      </c>
      <c r="AW291" s="111">
        <v>0</v>
      </c>
      <c r="AX291" s="111">
        <v>0</v>
      </c>
      <c r="AY291" s="111">
        <v>-3114280</v>
      </c>
      <c r="AZ291" s="7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</row>
    <row r="292" spans="1:71" ht="16.5" customHeight="1" x14ac:dyDescent="0.3">
      <c r="A292" s="111" t="s">
        <v>933</v>
      </c>
      <c r="B292" s="111">
        <v>0</v>
      </c>
      <c r="C292" s="111">
        <v>0</v>
      </c>
      <c r="D292" s="111">
        <v>0</v>
      </c>
      <c r="E292" s="111">
        <v>0</v>
      </c>
      <c r="F292" s="111">
        <v>0</v>
      </c>
      <c r="G292" s="111">
        <v>8535116</v>
      </c>
      <c r="H292" s="111">
        <v>8535116</v>
      </c>
      <c r="I292" s="111">
        <v>8535116</v>
      </c>
      <c r="J292" s="111">
        <v>0</v>
      </c>
      <c r="K292" s="111">
        <v>0</v>
      </c>
      <c r="L292" s="111">
        <v>0</v>
      </c>
      <c r="M292" s="111">
        <v>0</v>
      </c>
      <c r="N292" s="111">
        <v>0</v>
      </c>
      <c r="O292" s="111">
        <v>0</v>
      </c>
      <c r="P292" s="111">
        <v>0</v>
      </c>
      <c r="Q292" s="111">
        <v>0</v>
      </c>
      <c r="R292" s="111">
        <v>0</v>
      </c>
      <c r="S292" s="111">
        <v>0</v>
      </c>
      <c r="T292" s="111">
        <v>0</v>
      </c>
      <c r="U292" s="111">
        <v>0</v>
      </c>
      <c r="V292" s="111">
        <v>0</v>
      </c>
      <c r="W292" s="111">
        <v>3812480</v>
      </c>
      <c r="X292" s="111">
        <v>3812480</v>
      </c>
      <c r="Y292" s="111">
        <v>7812480</v>
      </c>
      <c r="Z292" s="111">
        <v>0</v>
      </c>
      <c r="AA292" s="111">
        <v>21600400</v>
      </c>
      <c r="AB292" s="111">
        <v>21600400</v>
      </c>
      <c r="AC292" s="111">
        <v>21600400</v>
      </c>
      <c r="AD292" s="111">
        <v>0</v>
      </c>
      <c r="AE292" s="111">
        <v>0</v>
      </c>
      <c r="AF292" s="111">
        <v>0</v>
      </c>
      <c r="AG292" s="111">
        <v>21500000</v>
      </c>
      <c r="AH292" s="111">
        <v>0</v>
      </c>
      <c r="AI292" s="111">
        <v>0</v>
      </c>
      <c r="AJ292" s="111">
        <v>0</v>
      </c>
      <c r="AK292" s="111">
        <v>0</v>
      </c>
      <c r="AL292" s="111">
        <v>6653737</v>
      </c>
      <c r="AM292" s="111">
        <v>0</v>
      </c>
      <c r="AN292" s="111">
        <v>0</v>
      </c>
      <c r="AO292" s="111">
        <v>0</v>
      </c>
      <c r="AP292" s="111">
        <v>0</v>
      </c>
      <c r="AQ292" s="111">
        <v>0</v>
      </c>
      <c r="AR292" s="111">
        <v>3000000</v>
      </c>
      <c r="AS292" s="111">
        <v>3000000</v>
      </c>
      <c r="AT292" s="111">
        <v>0</v>
      </c>
      <c r="AU292" s="111">
        <v>0</v>
      </c>
      <c r="AV292" s="111">
        <v>0</v>
      </c>
      <c r="AW292" s="111">
        <v>0</v>
      </c>
      <c r="AX292" s="111">
        <v>0</v>
      </c>
      <c r="AY292" s="111">
        <v>5000000</v>
      </c>
      <c r="AZ292" s="7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</row>
    <row r="293" spans="1:71" ht="16.5" customHeight="1" x14ac:dyDescent="0.3">
      <c r="A293" s="111" t="s">
        <v>934</v>
      </c>
      <c r="B293" s="111">
        <v>0</v>
      </c>
      <c r="C293" s="111">
        <v>0</v>
      </c>
      <c r="D293" s="111">
        <v>0</v>
      </c>
      <c r="E293" s="111">
        <v>0</v>
      </c>
      <c r="F293" s="111">
        <v>0</v>
      </c>
      <c r="G293" s="111">
        <v>-3501491</v>
      </c>
      <c r="H293" s="111">
        <v>-6928590</v>
      </c>
      <c r="I293" s="111">
        <v>-7171664</v>
      </c>
      <c r="J293" s="111">
        <v>0</v>
      </c>
      <c r="K293" s="111">
        <v>-243074</v>
      </c>
      <c r="L293" s="111">
        <v>-243074</v>
      </c>
      <c r="M293" s="111">
        <v>-486148</v>
      </c>
      <c r="N293" s="111">
        <v>0</v>
      </c>
      <c r="O293" s="111">
        <v>0</v>
      </c>
      <c r="P293" s="111">
        <v>0</v>
      </c>
      <c r="Q293" s="111">
        <v>0</v>
      </c>
      <c r="R293" s="111">
        <v>0</v>
      </c>
      <c r="S293" s="111">
        <v>0</v>
      </c>
      <c r="T293" s="111">
        <v>0</v>
      </c>
      <c r="U293" s="111">
        <v>0</v>
      </c>
      <c r="V293" s="111">
        <v>0</v>
      </c>
      <c r="W293" s="111">
        <v>-4242574</v>
      </c>
      <c r="X293" s="111">
        <v>-8242574</v>
      </c>
      <c r="Y293" s="111">
        <v>-8485647.7300000004</v>
      </c>
      <c r="Z293" s="111">
        <v>0</v>
      </c>
      <c r="AA293" s="111">
        <v>-2743074</v>
      </c>
      <c r="AB293" s="111">
        <v>-2743074</v>
      </c>
      <c r="AC293" s="111">
        <v>-5370463.2860000003</v>
      </c>
      <c r="AD293" s="111">
        <v>0</v>
      </c>
      <c r="AE293" s="111">
        <v>-243074</v>
      </c>
      <c r="AF293" s="111">
        <v>-243074</v>
      </c>
      <c r="AG293" s="111">
        <v>-2392022.73</v>
      </c>
      <c r="AH293" s="111">
        <v>0</v>
      </c>
      <c r="AI293" s="111">
        <v>0</v>
      </c>
      <c r="AJ293" s="111">
        <v>0</v>
      </c>
      <c r="AK293" s="111">
        <v>0</v>
      </c>
      <c r="AL293" s="111">
        <v>-653556</v>
      </c>
      <c r="AM293" s="111">
        <v>0</v>
      </c>
      <c r="AN293" s="111">
        <v>0</v>
      </c>
      <c r="AO293" s="111">
        <v>0</v>
      </c>
      <c r="AP293" s="111">
        <v>-2584880</v>
      </c>
      <c r="AQ293" s="111">
        <v>-2857954</v>
      </c>
      <c r="AR293" s="111">
        <v>-2857954</v>
      </c>
      <c r="AS293" s="111">
        <v>-2887953.86</v>
      </c>
      <c r="AT293" s="111">
        <v>0</v>
      </c>
      <c r="AU293" s="111">
        <v>0</v>
      </c>
      <c r="AV293" s="111">
        <v>0</v>
      </c>
      <c r="AW293" s="111">
        <v>0</v>
      </c>
      <c r="AX293" s="111">
        <v>0</v>
      </c>
      <c r="AY293" s="111">
        <v>-8114280</v>
      </c>
      <c r="AZ293" s="7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</row>
    <row r="294" spans="1:71" ht="16.5" customHeight="1" x14ac:dyDescent="0.3">
      <c r="A294" s="111" t="s">
        <v>937</v>
      </c>
      <c r="B294" s="111">
        <v>0</v>
      </c>
      <c r="C294" s="111">
        <v>0</v>
      </c>
      <c r="D294" s="111">
        <v>0</v>
      </c>
      <c r="E294" s="111">
        <v>0</v>
      </c>
      <c r="F294" s="111">
        <v>0</v>
      </c>
      <c r="G294" s="111">
        <v>-14661</v>
      </c>
      <c r="H294" s="111">
        <v>-20470</v>
      </c>
      <c r="I294" s="111">
        <v>-26198</v>
      </c>
      <c r="J294" s="111">
        <v>-7287</v>
      </c>
      <c r="K294" s="111">
        <v>-13902</v>
      </c>
      <c r="L294" s="111">
        <v>-19681</v>
      </c>
      <c r="M294" s="111">
        <v>-24977</v>
      </c>
      <c r="N294" s="111">
        <v>-5432</v>
      </c>
      <c r="O294" s="111">
        <v>-10758</v>
      </c>
      <c r="P294" s="111">
        <v>-15782</v>
      </c>
      <c r="Q294" s="111">
        <v>-22285.51</v>
      </c>
      <c r="R294" s="111">
        <v>-6396</v>
      </c>
      <c r="S294" s="111">
        <v>-13079</v>
      </c>
      <c r="T294" s="111">
        <v>-19230</v>
      </c>
      <c r="U294" s="111">
        <v>-26470.97</v>
      </c>
      <c r="V294" s="111">
        <v>-6954</v>
      </c>
      <c r="W294" s="111">
        <v>-15176</v>
      </c>
      <c r="X294" s="111">
        <v>-23130</v>
      </c>
      <c r="Y294" s="111">
        <v>-29829.88</v>
      </c>
      <c r="Z294" s="111">
        <v>-7387</v>
      </c>
      <c r="AA294" s="111">
        <v>-14566</v>
      </c>
      <c r="AB294" s="111">
        <v>-24086</v>
      </c>
      <c r="AC294" s="111">
        <v>-35511.069000000003</v>
      </c>
      <c r="AD294" s="111">
        <v>-7717</v>
      </c>
      <c r="AE294" s="111">
        <v>-16426</v>
      </c>
      <c r="AF294" s="111">
        <v>-24786</v>
      </c>
      <c r="AG294" s="111">
        <v>-42625.067000000003</v>
      </c>
      <c r="AH294" s="111">
        <v>-10525</v>
      </c>
      <c r="AI294" s="111">
        <v>-23595</v>
      </c>
      <c r="AJ294" s="111">
        <v>-33690</v>
      </c>
      <c r="AK294" s="111">
        <v>-47303.99</v>
      </c>
      <c r="AL294" s="111">
        <v>-11971</v>
      </c>
      <c r="AM294" s="111">
        <v>-24295</v>
      </c>
      <c r="AN294" s="111">
        <v>-38471</v>
      </c>
      <c r="AO294" s="111">
        <v>-56362.86</v>
      </c>
      <c r="AP294" s="111">
        <v>-12119</v>
      </c>
      <c r="AQ294" s="111">
        <v>-25005</v>
      </c>
      <c r="AR294" s="111">
        <v>-39240</v>
      </c>
      <c r="AS294" s="111">
        <v>-55685.73</v>
      </c>
      <c r="AT294" s="111">
        <v>-11658</v>
      </c>
      <c r="AU294" s="111">
        <v>-29151</v>
      </c>
      <c r="AV294" s="111">
        <v>-43382</v>
      </c>
      <c r="AW294" s="111">
        <v>-56226.063999999998</v>
      </c>
      <c r="AX294" s="111">
        <v>0</v>
      </c>
      <c r="AY294" s="111">
        <v>0</v>
      </c>
      <c r="AZ294" s="7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</row>
    <row r="295" spans="1:71" ht="16.5" customHeight="1" x14ac:dyDescent="0.3">
      <c r="A295" s="111" t="s">
        <v>938</v>
      </c>
      <c r="B295" s="111">
        <v>0</v>
      </c>
      <c r="C295" s="111">
        <v>0</v>
      </c>
      <c r="D295" s="111">
        <v>0</v>
      </c>
      <c r="E295" s="111">
        <v>0</v>
      </c>
      <c r="F295" s="111">
        <v>0</v>
      </c>
      <c r="G295" s="111">
        <v>-14661</v>
      </c>
      <c r="H295" s="111">
        <v>-20470</v>
      </c>
      <c r="I295" s="111">
        <v>-26198</v>
      </c>
      <c r="J295" s="111">
        <v>-7287</v>
      </c>
      <c r="K295" s="111">
        <v>-13902</v>
      </c>
      <c r="L295" s="111">
        <v>-19681</v>
      </c>
      <c r="M295" s="111">
        <v>-24977</v>
      </c>
      <c r="N295" s="111">
        <v>-5432</v>
      </c>
      <c r="O295" s="111">
        <v>0</v>
      </c>
      <c r="P295" s="111">
        <v>0</v>
      </c>
      <c r="Q295" s="111">
        <v>0</v>
      </c>
      <c r="R295" s="111">
        <v>0</v>
      </c>
      <c r="S295" s="111">
        <v>0</v>
      </c>
      <c r="T295" s="111">
        <v>0</v>
      </c>
      <c r="U295" s="111">
        <v>0</v>
      </c>
      <c r="V295" s="111">
        <v>0</v>
      </c>
      <c r="W295" s="111">
        <v>-15176</v>
      </c>
      <c r="X295" s="111">
        <v>0</v>
      </c>
      <c r="Y295" s="111">
        <v>0</v>
      </c>
      <c r="Z295" s="111">
        <v>0</v>
      </c>
      <c r="AA295" s="111">
        <v>0</v>
      </c>
      <c r="AB295" s="111">
        <v>0</v>
      </c>
      <c r="AC295" s="111">
        <v>0</v>
      </c>
      <c r="AD295" s="111">
        <v>0</v>
      </c>
      <c r="AE295" s="111">
        <v>0</v>
      </c>
      <c r="AF295" s="111">
        <v>-24786</v>
      </c>
      <c r="AG295" s="111">
        <v>0</v>
      </c>
      <c r="AH295" s="111">
        <v>0</v>
      </c>
      <c r="AI295" s="111">
        <v>-23595</v>
      </c>
      <c r="AJ295" s="111">
        <v>0</v>
      </c>
      <c r="AK295" s="111">
        <v>0</v>
      </c>
      <c r="AL295" s="111">
        <v>0</v>
      </c>
      <c r="AM295" s="111">
        <v>0</v>
      </c>
      <c r="AN295" s="111">
        <v>0</v>
      </c>
      <c r="AO295" s="111">
        <v>0</v>
      </c>
      <c r="AP295" s="111">
        <v>-12119</v>
      </c>
      <c r="AQ295" s="111">
        <v>0</v>
      </c>
      <c r="AR295" s="111">
        <v>0</v>
      </c>
      <c r="AS295" s="111">
        <v>-55685.73</v>
      </c>
      <c r="AT295" s="111">
        <v>0</v>
      </c>
      <c r="AU295" s="111">
        <v>0</v>
      </c>
      <c r="AV295" s="111">
        <v>0</v>
      </c>
      <c r="AW295" s="111">
        <v>0</v>
      </c>
      <c r="AX295" s="111">
        <v>0</v>
      </c>
      <c r="AY295" s="111">
        <v>0</v>
      </c>
      <c r="AZ295" s="7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</row>
    <row r="296" spans="1:71" ht="16.5" customHeight="1" x14ac:dyDescent="0.3">
      <c r="A296" s="111" t="s">
        <v>1108</v>
      </c>
      <c r="B296" s="111">
        <v>-750000</v>
      </c>
      <c r="C296" s="111">
        <v>0</v>
      </c>
      <c r="D296" s="111">
        <v>0</v>
      </c>
      <c r="E296" s="111">
        <v>0</v>
      </c>
      <c r="F296" s="111">
        <v>0</v>
      </c>
      <c r="G296" s="111">
        <v>0</v>
      </c>
      <c r="H296" s="111">
        <v>0</v>
      </c>
      <c r="I296" s="111">
        <v>0</v>
      </c>
      <c r="J296" s="111">
        <v>0</v>
      </c>
      <c r="K296" s="111">
        <v>0</v>
      </c>
      <c r="L296" s="111">
        <v>0</v>
      </c>
      <c r="M296" s="111">
        <v>0</v>
      </c>
      <c r="N296" s="111">
        <v>0</v>
      </c>
      <c r="O296" s="111">
        <v>0</v>
      </c>
      <c r="P296" s="111">
        <v>0</v>
      </c>
      <c r="Q296" s="111">
        <v>0</v>
      </c>
      <c r="R296" s="111">
        <v>0</v>
      </c>
      <c r="S296" s="111">
        <v>0</v>
      </c>
      <c r="T296" s="111">
        <v>0</v>
      </c>
      <c r="U296" s="111">
        <v>0</v>
      </c>
      <c r="V296" s="111">
        <v>0</v>
      </c>
      <c r="W296" s="111">
        <v>0</v>
      </c>
      <c r="X296" s="111">
        <v>0</v>
      </c>
      <c r="Y296" s="111">
        <v>0</v>
      </c>
      <c r="Z296" s="111">
        <v>0</v>
      </c>
      <c r="AA296" s="111">
        <v>0</v>
      </c>
      <c r="AB296" s="111">
        <v>0</v>
      </c>
      <c r="AC296" s="111">
        <v>0</v>
      </c>
      <c r="AD296" s="111">
        <v>0</v>
      </c>
      <c r="AE296" s="111">
        <v>0</v>
      </c>
      <c r="AF296" s="111">
        <v>0</v>
      </c>
      <c r="AG296" s="111">
        <v>0</v>
      </c>
      <c r="AH296" s="111">
        <v>0</v>
      </c>
      <c r="AI296" s="111">
        <v>0</v>
      </c>
      <c r="AJ296" s="111">
        <v>0</v>
      </c>
      <c r="AK296" s="111">
        <v>0</v>
      </c>
      <c r="AL296" s="111">
        <v>0</v>
      </c>
      <c r="AM296" s="111">
        <v>0</v>
      </c>
      <c r="AN296" s="111">
        <v>0</v>
      </c>
      <c r="AO296" s="111">
        <v>0</v>
      </c>
      <c r="AP296" s="111">
        <v>0</v>
      </c>
      <c r="AQ296" s="111">
        <v>0</v>
      </c>
      <c r="AR296" s="111">
        <v>0</v>
      </c>
      <c r="AS296" s="111">
        <v>0</v>
      </c>
      <c r="AT296" s="111">
        <v>0</v>
      </c>
      <c r="AU296" s="111">
        <v>0</v>
      </c>
      <c r="AV296" s="111">
        <v>0</v>
      </c>
      <c r="AW296" s="111">
        <v>0</v>
      </c>
      <c r="AX296" s="111">
        <v>0</v>
      </c>
      <c r="AY296" s="111">
        <v>0</v>
      </c>
      <c r="AZ296" s="7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</row>
    <row r="297" spans="1:71" ht="16.5" customHeight="1" x14ac:dyDescent="0.3">
      <c r="A297" s="111" t="s">
        <v>1109</v>
      </c>
      <c r="B297" s="111">
        <v>-750000</v>
      </c>
      <c r="C297" s="111">
        <v>0</v>
      </c>
      <c r="D297" s="111">
        <v>0</v>
      </c>
      <c r="E297" s="111">
        <v>0</v>
      </c>
      <c r="F297" s="111">
        <v>0</v>
      </c>
      <c r="G297" s="111">
        <v>0</v>
      </c>
      <c r="H297" s="111">
        <v>0</v>
      </c>
      <c r="I297" s="111">
        <v>0</v>
      </c>
      <c r="J297" s="111">
        <v>0</v>
      </c>
      <c r="K297" s="111">
        <v>0</v>
      </c>
      <c r="L297" s="111">
        <v>0</v>
      </c>
      <c r="M297" s="111">
        <v>0</v>
      </c>
      <c r="N297" s="111">
        <v>0</v>
      </c>
      <c r="O297" s="111">
        <v>0</v>
      </c>
      <c r="P297" s="111">
        <v>0</v>
      </c>
      <c r="Q297" s="111">
        <v>0</v>
      </c>
      <c r="R297" s="111">
        <v>0</v>
      </c>
      <c r="S297" s="111">
        <v>0</v>
      </c>
      <c r="T297" s="111">
        <v>0</v>
      </c>
      <c r="U297" s="111">
        <v>0</v>
      </c>
      <c r="V297" s="111">
        <v>0</v>
      </c>
      <c r="W297" s="111">
        <v>0</v>
      </c>
      <c r="X297" s="111">
        <v>0</v>
      </c>
      <c r="Y297" s="111">
        <v>0</v>
      </c>
      <c r="Z297" s="111">
        <v>0</v>
      </c>
      <c r="AA297" s="111">
        <v>0</v>
      </c>
      <c r="AB297" s="111">
        <v>0</v>
      </c>
      <c r="AC297" s="111">
        <v>0</v>
      </c>
      <c r="AD297" s="111">
        <v>0</v>
      </c>
      <c r="AE297" s="111">
        <v>0</v>
      </c>
      <c r="AF297" s="111">
        <v>0</v>
      </c>
      <c r="AG297" s="111">
        <v>0</v>
      </c>
      <c r="AH297" s="111">
        <v>0</v>
      </c>
      <c r="AI297" s="111">
        <v>0</v>
      </c>
      <c r="AJ297" s="111">
        <v>0</v>
      </c>
      <c r="AK297" s="111">
        <v>0</v>
      </c>
      <c r="AL297" s="111">
        <v>0</v>
      </c>
      <c r="AM297" s="111">
        <v>0</v>
      </c>
      <c r="AN297" s="111">
        <v>0</v>
      </c>
      <c r="AO297" s="111">
        <v>0</v>
      </c>
      <c r="AP297" s="111">
        <v>0</v>
      </c>
      <c r="AQ297" s="111">
        <v>0</v>
      </c>
      <c r="AR297" s="111">
        <v>0</v>
      </c>
      <c r="AS297" s="111">
        <v>0</v>
      </c>
      <c r="AT297" s="111">
        <v>0</v>
      </c>
      <c r="AU297" s="111">
        <v>0</v>
      </c>
      <c r="AV297" s="111">
        <v>0</v>
      </c>
      <c r="AW297" s="111">
        <v>0</v>
      </c>
      <c r="AX297" s="111">
        <v>0</v>
      </c>
      <c r="AY297" s="111">
        <v>0</v>
      </c>
      <c r="AZ297" s="7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</row>
    <row r="298" spans="1:71" ht="16.5" customHeight="1" x14ac:dyDescent="0.3">
      <c r="A298" s="111" t="s">
        <v>939</v>
      </c>
      <c r="B298" s="111">
        <v>228180</v>
      </c>
      <c r="C298" s="111">
        <v>255502</v>
      </c>
      <c r="D298" s="111">
        <v>282612</v>
      </c>
      <c r="E298" s="111">
        <v>282612</v>
      </c>
      <c r="F298" s="111">
        <v>43590</v>
      </c>
      <c r="G298" s="111">
        <v>57092</v>
      </c>
      <c r="H298" s="111">
        <v>131671</v>
      </c>
      <c r="I298" s="111">
        <v>296376</v>
      </c>
      <c r="J298" s="111">
        <v>36001</v>
      </c>
      <c r="K298" s="111">
        <v>81176</v>
      </c>
      <c r="L298" s="111">
        <v>204804</v>
      </c>
      <c r="M298" s="111">
        <v>339329</v>
      </c>
      <c r="N298" s="111">
        <v>27805</v>
      </c>
      <c r="O298" s="111">
        <v>188744</v>
      </c>
      <c r="P298" s="111">
        <v>188744</v>
      </c>
      <c r="Q298" s="111">
        <v>188744.65</v>
      </c>
      <c r="R298" s="111">
        <v>0</v>
      </c>
      <c r="S298" s="111">
        <v>0</v>
      </c>
      <c r="T298" s="111">
        <v>0</v>
      </c>
      <c r="U298" s="111">
        <v>0</v>
      </c>
      <c r="V298" s="111">
        <v>0</v>
      </c>
      <c r="W298" s="111">
        <v>0</v>
      </c>
      <c r="X298" s="111">
        <v>0</v>
      </c>
      <c r="Y298" s="111">
        <v>0</v>
      </c>
      <c r="Z298" s="111">
        <v>0</v>
      </c>
      <c r="AA298" s="111">
        <v>0</v>
      </c>
      <c r="AB298" s="111">
        <v>0</v>
      </c>
      <c r="AC298" s="111">
        <v>0</v>
      </c>
      <c r="AD298" s="111">
        <v>0</v>
      </c>
      <c r="AE298" s="111">
        <v>0</v>
      </c>
      <c r="AF298" s="111">
        <v>0</v>
      </c>
      <c r="AG298" s="111">
        <v>0</v>
      </c>
      <c r="AH298" s="111">
        <v>0</v>
      </c>
      <c r="AI298" s="111">
        <v>0</v>
      </c>
      <c r="AJ298" s="111">
        <v>0</v>
      </c>
      <c r="AK298" s="111">
        <v>0</v>
      </c>
      <c r="AL298" s="111">
        <v>0</v>
      </c>
      <c r="AM298" s="111">
        <v>0</v>
      </c>
      <c r="AN298" s="111">
        <v>0</v>
      </c>
      <c r="AO298" s="111">
        <v>0</v>
      </c>
      <c r="AP298" s="111">
        <v>0</v>
      </c>
      <c r="AQ298" s="111">
        <v>0</v>
      </c>
      <c r="AR298" s="111">
        <v>0</v>
      </c>
      <c r="AS298" s="111">
        <v>0.3</v>
      </c>
      <c r="AT298" s="111">
        <v>0</v>
      </c>
      <c r="AU298" s="111">
        <v>0</v>
      </c>
      <c r="AV298" s="111">
        <v>0</v>
      </c>
      <c r="AW298" s="111">
        <v>0</v>
      </c>
      <c r="AX298" s="111">
        <v>0</v>
      </c>
      <c r="AY298" s="111">
        <v>0</v>
      </c>
      <c r="AZ298" s="7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</row>
    <row r="299" spans="1:71" ht="16.5" customHeight="1" x14ac:dyDescent="0.3">
      <c r="A299" s="111" t="s">
        <v>1110</v>
      </c>
      <c r="B299" s="111">
        <v>0</v>
      </c>
      <c r="C299" s="111">
        <v>0</v>
      </c>
      <c r="D299" s="111">
        <v>0</v>
      </c>
      <c r="E299" s="111">
        <v>0</v>
      </c>
      <c r="F299" s="111">
        <v>0</v>
      </c>
      <c r="G299" s="111">
        <v>12238</v>
      </c>
      <c r="H299" s="111">
        <v>159912</v>
      </c>
      <c r="I299" s="111">
        <v>0</v>
      </c>
      <c r="J299" s="111">
        <v>41287</v>
      </c>
      <c r="K299" s="111">
        <v>22728</v>
      </c>
      <c r="L299" s="111">
        <v>25170</v>
      </c>
      <c r="M299" s="111">
        <v>13848</v>
      </c>
      <c r="N299" s="111">
        <v>75951</v>
      </c>
      <c r="O299" s="111">
        <v>0</v>
      </c>
      <c r="P299" s="111">
        <v>0</v>
      </c>
      <c r="Q299" s="111">
        <v>0</v>
      </c>
      <c r="R299" s="111">
        <v>0</v>
      </c>
      <c r="S299" s="111">
        <v>0</v>
      </c>
      <c r="T299" s="111">
        <v>0</v>
      </c>
      <c r="U299" s="111">
        <v>0</v>
      </c>
      <c r="V299" s="111">
        <v>0</v>
      </c>
      <c r="W299" s="111">
        <v>0</v>
      </c>
      <c r="X299" s="111">
        <v>0</v>
      </c>
      <c r="Y299" s="111">
        <v>0</v>
      </c>
      <c r="Z299" s="111">
        <v>0</v>
      </c>
      <c r="AA299" s="111">
        <v>0</v>
      </c>
      <c r="AB299" s="111">
        <v>0</v>
      </c>
      <c r="AC299" s="111">
        <v>0</v>
      </c>
      <c r="AD299" s="111">
        <v>0</v>
      </c>
      <c r="AE299" s="111">
        <v>0</v>
      </c>
      <c r="AF299" s="111">
        <v>0</v>
      </c>
      <c r="AG299" s="111">
        <v>0</v>
      </c>
      <c r="AH299" s="111">
        <v>0</v>
      </c>
      <c r="AI299" s="111">
        <v>0</v>
      </c>
      <c r="AJ299" s="111">
        <v>0</v>
      </c>
      <c r="AK299" s="111">
        <v>0</v>
      </c>
      <c r="AL299" s="111">
        <v>0</v>
      </c>
      <c r="AM299" s="111">
        <v>0</v>
      </c>
      <c r="AN299" s="111">
        <v>0</v>
      </c>
      <c r="AO299" s="111">
        <v>0</v>
      </c>
      <c r="AP299" s="111">
        <v>0</v>
      </c>
      <c r="AQ299" s="111">
        <v>0</v>
      </c>
      <c r="AR299" s="111">
        <v>0</v>
      </c>
      <c r="AS299" s="111">
        <v>0</v>
      </c>
      <c r="AT299" s="111">
        <v>0</v>
      </c>
      <c r="AU299" s="111">
        <v>0</v>
      </c>
      <c r="AV299" s="111">
        <v>0</v>
      </c>
      <c r="AW299" s="111">
        <v>0</v>
      </c>
      <c r="AX299" s="111">
        <v>0</v>
      </c>
      <c r="AY299" s="111">
        <v>0</v>
      </c>
      <c r="AZ299" s="7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</row>
    <row r="300" spans="1:71" ht="16.5" customHeight="1" x14ac:dyDescent="0.3">
      <c r="A300" s="111" t="s">
        <v>940</v>
      </c>
      <c r="B300" s="111">
        <v>0</v>
      </c>
      <c r="C300" s="111">
        <v>-9769518</v>
      </c>
      <c r="D300" s="111">
        <v>-18652888</v>
      </c>
      <c r="E300" s="111">
        <v>-18681193</v>
      </c>
      <c r="F300" s="111">
        <v>-3</v>
      </c>
      <c r="G300" s="111">
        <v>-9774258</v>
      </c>
      <c r="H300" s="111">
        <v>-18663743</v>
      </c>
      <c r="I300" s="111">
        <v>-18709448</v>
      </c>
      <c r="J300" s="111">
        <v>0</v>
      </c>
      <c r="K300" s="111">
        <v>-24617626</v>
      </c>
      <c r="L300" s="111">
        <v>-33519318</v>
      </c>
      <c r="M300" s="111">
        <v>-51351353</v>
      </c>
      <c r="N300" s="111">
        <v>0</v>
      </c>
      <c r="O300" s="111">
        <v>-11666291</v>
      </c>
      <c r="P300" s="111">
        <v>-24062377</v>
      </c>
      <c r="Q300" s="111">
        <v>-24102492.18</v>
      </c>
      <c r="R300" s="111">
        <v>0</v>
      </c>
      <c r="S300" s="111">
        <v>-12683392</v>
      </c>
      <c r="T300" s="111">
        <v>-30222896</v>
      </c>
      <c r="U300" s="111">
        <v>-30241245.805</v>
      </c>
      <c r="V300" s="111">
        <v>0</v>
      </c>
      <c r="W300" s="111">
        <v>-14863349</v>
      </c>
      <c r="X300" s="111">
        <v>-33889008</v>
      </c>
      <c r="Y300" s="111">
        <v>-33889117.057999998</v>
      </c>
      <c r="Z300" s="111">
        <v>0</v>
      </c>
      <c r="AA300" s="111">
        <v>-17094973</v>
      </c>
      <c r="AB300" s="111">
        <v>-35052270</v>
      </c>
      <c r="AC300" s="111">
        <v>-35052352.870999999</v>
      </c>
      <c r="AD300" s="111">
        <v>0</v>
      </c>
      <c r="AE300" s="111">
        <v>-17717715</v>
      </c>
      <c r="AF300" s="111">
        <v>-37042102</v>
      </c>
      <c r="AG300" s="111">
        <v>-37042102.092</v>
      </c>
      <c r="AH300" s="111">
        <v>0</v>
      </c>
      <c r="AI300" s="111">
        <v>-19294953</v>
      </c>
      <c r="AJ300" s="111">
        <v>-36508871</v>
      </c>
      <c r="AK300" s="111">
        <v>-36508870.376999997</v>
      </c>
      <c r="AL300" s="111">
        <v>0</v>
      </c>
      <c r="AM300" s="111">
        <v>-12754553</v>
      </c>
      <c r="AN300" s="111">
        <v>-23190303</v>
      </c>
      <c r="AO300" s="111">
        <v>-23190302.384</v>
      </c>
      <c r="AP300" s="111">
        <v>-163</v>
      </c>
      <c r="AQ300" s="111">
        <v>-10614102</v>
      </c>
      <c r="AR300" s="111">
        <v>-21852480</v>
      </c>
      <c r="AS300" s="111">
        <v>-21852478.93</v>
      </c>
      <c r="AT300" s="111">
        <v>-465</v>
      </c>
      <c r="AU300" s="111">
        <v>-9811981</v>
      </c>
      <c r="AV300" s="111">
        <v>-21050238</v>
      </c>
      <c r="AW300" s="111">
        <v>-21050238.248</v>
      </c>
      <c r="AX300" s="111">
        <v>0</v>
      </c>
      <c r="AY300" s="111">
        <v>-10584232</v>
      </c>
      <c r="AZ300" s="7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</row>
    <row r="301" spans="1:71" ht="16.5" customHeight="1" x14ac:dyDescent="0.3">
      <c r="A301" s="111" t="s">
        <v>941</v>
      </c>
      <c r="B301" s="111">
        <v>0</v>
      </c>
      <c r="C301" s="111">
        <v>0</v>
      </c>
      <c r="D301" s="111">
        <v>0</v>
      </c>
      <c r="E301" s="111">
        <v>0</v>
      </c>
      <c r="F301" s="111">
        <v>0</v>
      </c>
      <c r="G301" s="111">
        <v>-1009581</v>
      </c>
      <c r="H301" s="111">
        <v>-1407761</v>
      </c>
      <c r="I301" s="111">
        <v>-1897174</v>
      </c>
      <c r="J301" s="111">
        <v>-348048</v>
      </c>
      <c r="K301" s="111">
        <v>-813182</v>
      </c>
      <c r="L301" s="111">
        <v>-1191652</v>
      </c>
      <c r="M301" s="111">
        <v>-1678693</v>
      </c>
      <c r="N301" s="111">
        <v>-362889</v>
      </c>
      <c r="O301" s="111">
        <v>-837181</v>
      </c>
      <c r="P301" s="111">
        <v>-1208846</v>
      </c>
      <c r="Q301" s="111">
        <v>-1747634.31</v>
      </c>
      <c r="R301" s="111">
        <v>-296650</v>
      </c>
      <c r="S301" s="111">
        <v>-618859</v>
      </c>
      <c r="T301" s="111">
        <v>-874946</v>
      </c>
      <c r="U301" s="111">
        <v>-1102015.007</v>
      </c>
      <c r="V301" s="111">
        <v>-234538</v>
      </c>
      <c r="W301" s="111">
        <v>-481348</v>
      </c>
      <c r="X301" s="111">
        <v>-736976</v>
      </c>
      <c r="Y301" s="111">
        <v>-959556.01500000001</v>
      </c>
      <c r="Z301" s="111">
        <v>-161086</v>
      </c>
      <c r="AA301" s="111">
        <v>-391322</v>
      </c>
      <c r="AB301" s="111">
        <v>-495487</v>
      </c>
      <c r="AC301" s="111">
        <v>-1229812.193</v>
      </c>
      <c r="AD301" s="111">
        <v>-103829</v>
      </c>
      <c r="AE301" s="111">
        <v>-763405</v>
      </c>
      <c r="AF301" s="111">
        <v>-1015235</v>
      </c>
      <c r="AG301" s="111">
        <v>-1612268.5719999999</v>
      </c>
      <c r="AH301" s="111">
        <v>-142098</v>
      </c>
      <c r="AI301" s="111">
        <v>-1272462</v>
      </c>
      <c r="AJ301" s="111">
        <v>-1301145</v>
      </c>
      <c r="AK301" s="111">
        <v>-2568102.986</v>
      </c>
      <c r="AL301" s="111">
        <v>-231221</v>
      </c>
      <c r="AM301" s="111">
        <v>-1492961</v>
      </c>
      <c r="AN301" s="111">
        <v>-1750304</v>
      </c>
      <c r="AO301" s="111">
        <v>-3055218.7340000002</v>
      </c>
      <c r="AP301" s="111">
        <v>-279948</v>
      </c>
      <c r="AQ301" s="111">
        <v>-1688620</v>
      </c>
      <c r="AR301" s="111">
        <v>-1872098</v>
      </c>
      <c r="AS301" s="111">
        <v>-3307213.16</v>
      </c>
      <c r="AT301" s="111">
        <v>-200671</v>
      </c>
      <c r="AU301" s="111">
        <v>0</v>
      </c>
      <c r="AV301" s="111">
        <v>0</v>
      </c>
      <c r="AW301" s="111">
        <v>0</v>
      </c>
      <c r="AX301" s="111">
        <v>-647209</v>
      </c>
      <c r="AY301" s="111">
        <v>-2210872</v>
      </c>
      <c r="AZ301" s="7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</row>
    <row r="302" spans="1:71" ht="16.5" customHeight="1" x14ac:dyDescent="0.3">
      <c r="A302" s="111" t="s">
        <v>924</v>
      </c>
      <c r="B302" s="111">
        <v>-479749</v>
      </c>
      <c r="C302" s="111">
        <v>2479444</v>
      </c>
      <c r="D302" s="111">
        <v>4303285</v>
      </c>
      <c r="E302" s="111">
        <v>5771627</v>
      </c>
      <c r="F302" s="111">
        <v>4245199</v>
      </c>
      <c r="G302" s="111">
        <v>0</v>
      </c>
      <c r="H302" s="111">
        <v>-70286</v>
      </c>
      <c r="I302" s="111">
        <v>-87639</v>
      </c>
      <c r="J302" s="111">
        <v>-27750</v>
      </c>
      <c r="K302" s="111">
        <v>-45573</v>
      </c>
      <c r="L302" s="111">
        <v>-39500</v>
      </c>
      <c r="M302" s="111">
        <v>-46559</v>
      </c>
      <c r="N302" s="111">
        <v>-7314</v>
      </c>
      <c r="O302" s="111">
        <v>-17047</v>
      </c>
      <c r="P302" s="111">
        <v>-25464</v>
      </c>
      <c r="Q302" s="111">
        <v>-191875.53</v>
      </c>
      <c r="R302" s="111">
        <v>-10625</v>
      </c>
      <c r="S302" s="111">
        <v>-20128</v>
      </c>
      <c r="T302" s="111">
        <v>-30710</v>
      </c>
      <c r="U302" s="111">
        <v>-44724.904999999999</v>
      </c>
      <c r="V302" s="111">
        <v>-4402</v>
      </c>
      <c r="W302" s="111">
        <v>0</v>
      </c>
      <c r="X302" s="111">
        <v>-12097</v>
      </c>
      <c r="Y302" s="111">
        <v>-20385.391</v>
      </c>
      <c r="Z302" s="111">
        <v>-18304</v>
      </c>
      <c r="AA302" s="111">
        <v>-62935</v>
      </c>
      <c r="AB302" s="111">
        <v>-97962</v>
      </c>
      <c r="AC302" s="111">
        <v>-124187.958</v>
      </c>
      <c r="AD302" s="111">
        <v>-33083</v>
      </c>
      <c r="AE302" s="111">
        <v>-97606</v>
      </c>
      <c r="AF302" s="111">
        <v>0</v>
      </c>
      <c r="AG302" s="111">
        <v>-178230.43799999999</v>
      </c>
      <c r="AH302" s="111">
        <v>-58608</v>
      </c>
      <c r="AI302" s="111">
        <v>24103369</v>
      </c>
      <c r="AJ302" s="111">
        <v>-168790</v>
      </c>
      <c r="AK302" s="111">
        <v>-201233.34400000001</v>
      </c>
      <c r="AL302" s="111">
        <v>-22524</v>
      </c>
      <c r="AM302" s="111">
        <v>-38450</v>
      </c>
      <c r="AN302" s="111">
        <v>-84879</v>
      </c>
      <c r="AO302" s="111">
        <v>-105333.46400000001</v>
      </c>
      <c r="AP302" s="111">
        <v>-42731</v>
      </c>
      <c r="AQ302" s="111">
        <v>-79907</v>
      </c>
      <c r="AR302" s="111">
        <v>-898092</v>
      </c>
      <c r="AS302" s="111">
        <v>-879085.39</v>
      </c>
      <c r="AT302" s="111">
        <v>-5960</v>
      </c>
      <c r="AU302" s="111">
        <v>-1611993</v>
      </c>
      <c r="AV302" s="111">
        <v>-1845473</v>
      </c>
      <c r="AW302" s="111">
        <v>-3128440.8810000001</v>
      </c>
      <c r="AX302" s="111">
        <v>-2866187</v>
      </c>
      <c r="AY302" s="111">
        <v>-5591778</v>
      </c>
      <c r="AZ302" s="7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</row>
    <row r="303" spans="1:71" ht="16.5" customHeight="1" x14ac:dyDescent="0.3">
      <c r="A303" s="111" t="s">
        <v>942</v>
      </c>
      <c r="B303" s="111">
        <v>-4501569</v>
      </c>
      <c r="C303" s="111">
        <v>-10534572</v>
      </c>
      <c r="D303" s="111">
        <v>-17566991</v>
      </c>
      <c r="E303" s="111">
        <v>-16126954</v>
      </c>
      <c r="F303" s="111">
        <v>4288786</v>
      </c>
      <c r="G303" s="111">
        <v>-5695545</v>
      </c>
      <c r="H303" s="111">
        <v>-18264151</v>
      </c>
      <c r="I303" s="111">
        <v>-19060631</v>
      </c>
      <c r="J303" s="111">
        <v>-305797</v>
      </c>
      <c r="K303" s="111">
        <v>-25629453</v>
      </c>
      <c r="L303" s="111">
        <v>-34783251</v>
      </c>
      <c r="M303" s="111">
        <v>-53234553</v>
      </c>
      <c r="N303" s="111">
        <v>-271879</v>
      </c>
      <c r="O303" s="111">
        <v>-12585607</v>
      </c>
      <c r="P303" s="111">
        <v>-29366799</v>
      </c>
      <c r="Q303" s="111">
        <v>-38726124.469999999</v>
      </c>
      <c r="R303" s="111">
        <v>-313671</v>
      </c>
      <c r="S303" s="111">
        <v>-12205282</v>
      </c>
      <c r="T303" s="111">
        <v>-33160730</v>
      </c>
      <c r="U303" s="111">
        <v>-32901728.416999999</v>
      </c>
      <c r="V303" s="111">
        <v>3566586</v>
      </c>
      <c r="W303" s="111">
        <v>-15789967</v>
      </c>
      <c r="X303" s="111">
        <v>-34091305</v>
      </c>
      <c r="Y303" s="111">
        <v>-31572056.074000001</v>
      </c>
      <c r="Z303" s="111">
        <v>-6686777</v>
      </c>
      <c r="AA303" s="111">
        <v>-2706470</v>
      </c>
      <c r="AB303" s="111">
        <v>-17812479</v>
      </c>
      <c r="AC303" s="111">
        <v>-24211927.377</v>
      </c>
      <c r="AD303" s="111">
        <v>-144629</v>
      </c>
      <c r="AE303" s="111">
        <v>-18838226</v>
      </c>
      <c r="AF303" s="111">
        <v>-27825197</v>
      </c>
      <c r="AG303" s="111">
        <v>-11267248.899</v>
      </c>
      <c r="AH303" s="111">
        <v>-2864787</v>
      </c>
      <c r="AI303" s="111">
        <v>6202359</v>
      </c>
      <c r="AJ303" s="111">
        <v>4381055</v>
      </c>
      <c r="AK303" s="111">
        <v>-5170909.2479999997</v>
      </c>
      <c r="AL303" s="111">
        <v>-3465535</v>
      </c>
      <c r="AM303" s="111">
        <v>-9150352</v>
      </c>
      <c r="AN303" s="111">
        <v>-14903868</v>
      </c>
      <c r="AO303" s="111">
        <v>-14990203.172</v>
      </c>
      <c r="AP303" s="111">
        <v>-9619841</v>
      </c>
      <c r="AQ303" s="111">
        <v>-19465588</v>
      </c>
      <c r="AR303" s="111">
        <v>-21219864</v>
      </c>
      <c r="AS303" s="111">
        <v>-26832416.77</v>
      </c>
      <c r="AT303" s="111">
        <v>-6118754</v>
      </c>
      <c r="AU303" s="111">
        <v>-23142425</v>
      </c>
      <c r="AV303" s="111">
        <v>-34028393</v>
      </c>
      <c r="AW303" s="111">
        <v>-39288485.193000004</v>
      </c>
      <c r="AX303" s="111">
        <v>-3513396</v>
      </c>
      <c r="AY303" s="111">
        <v>-21501162</v>
      </c>
      <c r="AZ303" s="7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</row>
    <row r="304" spans="1:71" ht="16.5" customHeight="1" x14ac:dyDescent="0.3">
      <c r="A304" s="111"/>
      <c r="B304" s="111"/>
      <c r="C304" s="111"/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  <c r="Y304" s="111"/>
      <c r="Z304" s="111"/>
      <c r="AA304" s="111"/>
      <c r="AB304" s="111"/>
      <c r="AC304" s="111"/>
      <c r="AD304" s="111"/>
      <c r="AE304" s="111"/>
      <c r="AF304" s="111"/>
      <c r="AG304" s="111"/>
      <c r="AH304" s="111"/>
      <c r="AI304" s="111"/>
      <c r="AJ304" s="111"/>
      <c r="AK304" s="111"/>
      <c r="AL304" s="111"/>
      <c r="AM304" s="111"/>
      <c r="AN304" s="111"/>
      <c r="AO304" s="111"/>
      <c r="AP304" s="111"/>
      <c r="AQ304" s="111"/>
      <c r="AR304" s="111"/>
      <c r="AS304" s="111"/>
      <c r="AT304" s="111"/>
      <c r="AU304" s="111"/>
      <c r="AV304" s="111"/>
      <c r="AW304" s="111"/>
      <c r="AX304" s="111"/>
      <c r="AY304" s="111"/>
      <c r="AZ304" s="7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</row>
    <row r="305" spans="1:71" ht="16.5" customHeight="1" x14ac:dyDescent="0.3">
      <c r="A305" s="111" t="s">
        <v>943</v>
      </c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  <c r="AF305" s="111"/>
      <c r="AG305" s="111"/>
      <c r="AH305" s="111"/>
      <c r="AI305" s="111"/>
      <c r="AJ305" s="111"/>
      <c r="AK305" s="111"/>
      <c r="AL305" s="111"/>
      <c r="AM305" s="111"/>
      <c r="AN305" s="111"/>
      <c r="AO305" s="111"/>
      <c r="AP305" s="111"/>
      <c r="AQ305" s="111"/>
      <c r="AR305" s="111"/>
      <c r="AS305" s="111"/>
      <c r="AT305" s="111"/>
      <c r="AU305" s="111"/>
      <c r="AV305" s="111"/>
      <c r="AW305" s="111"/>
      <c r="AX305" s="111"/>
      <c r="AY305" s="111"/>
      <c r="AZ305" s="7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</row>
    <row r="306" spans="1:71" ht="16.5" customHeight="1" x14ac:dyDescent="0.3">
      <c r="A306" s="111" t="s">
        <v>924</v>
      </c>
      <c r="B306" s="111">
        <v>-76479</v>
      </c>
      <c r="C306" s="111">
        <v>-74599</v>
      </c>
      <c r="D306" s="111">
        <v>-81256</v>
      </c>
      <c r="E306" s="111">
        <v>-71856</v>
      </c>
      <c r="F306" s="111">
        <v>-10672</v>
      </c>
      <c r="G306" s="111">
        <v>0</v>
      </c>
      <c r="H306" s="111">
        <v>0</v>
      </c>
      <c r="I306" s="111">
        <v>0</v>
      </c>
      <c r="J306" s="111">
        <v>0</v>
      </c>
      <c r="K306" s="111">
        <v>0</v>
      </c>
      <c r="L306" s="111">
        <v>0</v>
      </c>
      <c r="M306" s="111">
        <v>0</v>
      </c>
      <c r="N306" s="111">
        <v>0</v>
      </c>
      <c r="O306" s="111">
        <v>0</v>
      </c>
      <c r="P306" s="111">
        <v>0</v>
      </c>
      <c r="Q306" s="111">
        <v>0</v>
      </c>
      <c r="R306" s="111">
        <v>0</v>
      </c>
      <c r="S306" s="111">
        <v>0</v>
      </c>
      <c r="T306" s="111">
        <v>0</v>
      </c>
      <c r="U306" s="111">
        <v>0</v>
      </c>
      <c r="V306" s="111">
        <v>0</v>
      </c>
      <c r="W306" s="111">
        <v>0</v>
      </c>
      <c r="X306" s="111">
        <v>0</v>
      </c>
      <c r="Y306" s="111">
        <v>0</v>
      </c>
      <c r="Z306" s="111">
        <v>0</v>
      </c>
      <c r="AA306" s="111">
        <v>0</v>
      </c>
      <c r="AB306" s="111">
        <v>0</v>
      </c>
      <c r="AC306" s="111">
        <v>0</v>
      </c>
      <c r="AD306" s="111">
        <v>0</v>
      </c>
      <c r="AE306" s="111">
        <v>0</v>
      </c>
      <c r="AF306" s="111">
        <v>0</v>
      </c>
      <c r="AG306" s="111">
        <v>0</v>
      </c>
      <c r="AH306" s="111">
        <v>0</v>
      </c>
      <c r="AI306" s="111">
        <v>0</v>
      </c>
      <c r="AJ306" s="111">
        <v>0</v>
      </c>
      <c r="AK306" s="111">
        <v>0</v>
      </c>
      <c r="AL306" s="111">
        <v>0</v>
      </c>
      <c r="AM306" s="111">
        <v>0</v>
      </c>
      <c r="AN306" s="111">
        <v>0</v>
      </c>
      <c r="AO306" s="111">
        <v>0</v>
      </c>
      <c r="AP306" s="111">
        <v>0</v>
      </c>
      <c r="AQ306" s="111">
        <v>0</v>
      </c>
      <c r="AR306" s="111">
        <v>0</v>
      </c>
      <c r="AS306" s="111">
        <v>0</v>
      </c>
      <c r="AT306" s="111">
        <v>0</v>
      </c>
      <c r="AU306" s="111">
        <v>0</v>
      </c>
      <c r="AV306" s="111">
        <v>0</v>
      </c>
      <c r="AW306" s="111">
        <v>0</v>
      </c>
      <c r="AX306" s="111">
        <v>0</v>
      </c>
      <c r="AY306" s="111">
        <v>0</v>
      </c>
      <c r="AZ306" s="7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</row>
    <row r="307" spans="1:71" ht="16.5" customHeight="1" x14ac:dyDescent="0.3">
      <c r="A307" s="111" t="s">
        <v>944</v>
      </c>
      <c r="B307" s="111">
        <v>6434867</v>
      </c>
      <c r="C307" s="111">
        <v>4224204</v>
      </c>
      <c r="D307" s="111">
        <v>4996824</v>
      </c>
      <c r="E307" s="111">
        <v>8163575</v>
      </c>
      <c r="F307" s="111">
        <v>13750646</v>
      </c>
      <c r="G307" s="111">
        <v>11272974</v>
      </c>
      <c r="H307" s="111">
        <v>6796586</v>
      </c>
      <c r="I307" s="111">
        <v>9260486</v>
      </c>
      <c r="J307" s="111">
        <v>10443022</v>
      </c>
      <c r="K307" s="111">
        <v>-5419099</v>
      </c>
      <c r="L307" s="111">
        <v>-5207317</v>
      </c>
      <c r="M307" s="111">
        <v>-13809851</v>
      </c>
      <c r="N307" s="111">
        <v>17242356</v>
      </c>
      <c r="O307" s="111">
        <v>15239974</v>
      </c>
      <c r="P307" s="111">
        <v>9559065</v>
      </c>
      <c r="Q307" s="111">
        <v>7909363.5</v>
      </c>
      <c r="R307" s="111">
        <v>13695555</v>
      </c>
      <c r="S307" s="111">
        <v>7318645</v>
      </c>
      <c r="T307" s="111">
        <v>924856</v>
      </c>
      <c r="U307" s="111">
        <v>1472409.2479999999</v>
      </c>
      <c r="V307" s="111">
        <v>13492304</v>
      </c>
      <c r="W307" s="111">
        <v>1853986</v>
      </c>
      <c r="X307" s="111">
        <v>-9184817</v>
      </c>
      <c r="Y307" s="111">
        <v>-8359946.5860000001</v>
      </c>
      <c r="Z307" s="111">
        <v>1730247</v>
      </c>
      <c r="AA307" s="111">
        <v>12071039</v>
      </c>
      <c r="AB307" s="111">
        <v>934996</v>
      </c>
      <c r="AC307" s="111">
        <v>2784568.97</v>
      </c>
      <c r="AD307" s="111">
        <v>9160655</v>
      </c>
      <c r="AE307" s="111">
        <v>-5086884</v>
      </c>
      <c r="AF307" s="111">
        <v>-6523530</v>
      </c>
      <c r="AG307" s="111">
        <v>-4393592.7410000004</v>
      </c>
      <c r="AH307" s="111">
        <v>1955868</v>
      </c>
      <c r="AI307" s="111">
        <v>1567770</v>
      </c>
      <c r="AJ307" s="111">
        <v>1006476</v>
      </c>
      <c r="AK307" s="111">
        <v>1363001.0959999999</v>
      </c>
      <c r="AL307" s="111">
        <v>-1135616</v>
      </c>
      <c r="AM307" s="111">
        <v>-1689597</v>
      </c>
      <c r="AN307" s="111">
        <v>-1779182</v>
      </c>
      <c r="AO307" s="111">
        <v>-570678.85600000003</v>
      </c>
      <c r="AP307" s="111">
        <v>-2150711</v>
      </c>
      <c r="AQ307" s="111">
        <v>-3104110</v>
      </c>
      <c r="AR307" s="111">
        <v>-2399741</v>
      </c>
      <c r="AS307" s="111">
        <v>-1577476.58</v>
      </c>
      <c r="AT307" s="111">
        <v>11424596</v>
      </c>
      <c r="AU307" s="111">
        <v>2152413</v>
      </c>
      <c r="AV307" s="111">
        <v>2226602</v>
      </c>
      <c r="AW307" s="111">
        <v>10554404.415999999</v>
      </c>
      <c r="AX307" s="111">
        <v>10977848</v>
      </c>
      <c r="AY307" s="111">
        <v>6192062.9900000002</v>
      </c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</row>
    <row r="308" spans="1:71" ht="16.5" customHeight="1" x14ac:dyDescent="0.3">
      <c r="A308" s="111" t="s">
        <v>945</v>
      </c>
      <c r="B308" s="111">
        <v>0</v>
      </c>
      <c r="C308" s="111">
        <v>0</v>
      </c>
      <c r="D308" s="111">
        <v>0</v>
      </c>
      <c r="E308" s="111">
        <v>0</v>
      </c>
      <c r="F308" s="111">
        <v>0</v>
      </c>
      <c r="G308" s="111">
        <v>-10253</v>
      </c>
      <c r="H308" s="111">
        <v>-7592</v>
      </c>
      <c r="I308" s="111">
        <v>-8547</v>
      </c>
      <c r="J308" s="111">
        <v>-2410</v>
      </c>
      <c r="K308" s="111">
        <v>0</v>
      </c>
      <c r="L308" s="111">
        <v>-206</v>
      </c>
      <c r="M308" s="111">
        <v>20</v>
      </c>
      <c r="N308" s="111">
        <v>-42</v>
      </c>
      <c r="O308" s="111">
        <v>110</v>
      </c>
      <c r="P308" s="111">
        <v>6</v>
      </c>
      <c r="Q308" s="111">
        <v>49.02</v>
      </c>
      <c r="R308" s="111">
        <v>-1093</v>
      </c>
      <c r="S308" s="111">
        <v>3787</v>
      </c>
      <c r="T308" s="111">
        <v>-2248</v>
      </c>
      <c r="U308" s="111">
        <v>-197.107</v>
      </c>
      <c r="V308" s="111">
        <v>365</v>
      </c>
      <c r="W308" s="111">
        <v>3</v>
      </c>
      <c r="X308" s="111">
        <v>35</v>
      </c>
      <c r="Y308" s="111">
        <v>45.161999999999999</v>
      </c>
      <c r="Z308" s="111">
        <v>-3</v>
      </c>
      <c r="AA308" s="111">
        <v>-5</v>
      </c>
      <c r="AB308" s="111">
        <v>-26</v>
      </c>
      <c r="AC308" s="111">
        <v>376.55599999999998</v>
      </c>
      <c r="AD308" s="111">
        <v>-937</v>
      </c>
      <c r="AE308" s="111">
        <v>-846</v>
      </c>
      <c r="AF308" s="111">
        <v>2281</v>
      </c>
      <c r="AG308" s="111">
        <v>439.04199999999997</v>
      </c>
      <c r="AH308" s="111">
        <v>-1749</v>
      </c>
      <c r="AI308" s="111">
        <v>-3419</v>
      </c>
      <c r="AJ308" s="111">
        <v>-2925</v>
      </c>
      <c r="AK308" s="111">
        <v>-1773.095</v>
      </c>
      <c r="AL308" s="111">
        <v>-8883</v>
      </c>
      <c r="AM308" s="111">
        <v>-10895</v>
      </c>
      <c r="AN308" s="111">
        <v>3280</v>
      </c>
      <c r="AO308" s="111">
        <v>-5054.4549999999999</v>
      </c>
      <c r="AP308" s="111">
        <v>-811</v>
      </c>
      <c r="AQ308" s="111">
        <v>8871</v>
      </c>
      <c r="AR308" s="111">
        <v>-3935</v>
      </c>
      <c r="AS308" s="111">
        <v>-6042.46</v>
      </c>
      <c r="AT308" s="111">
        <v>6931</v>
      </c>
      <c r="AU308" s="111">
        <v>-21419</v>
      </c>
      <c r="AV308" s="111">
        <v>-12669</v>
      </c>
      <c r="AW308" s="111">
        <v>15334.694</v>
      </c>
      <c r="AX308" s="111">
        <v>-57949</v>
      </c>
      <c r="AY308" s="111">
        <v>-2200</v>
      </c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</row>
    <row r="309" spans="1:71" ht="16.5" customHeight="1" x14ac:dyDescent="0.3">
      <c r="A309" s="111" t="s">
        <v>946</v>
      </c>
      <c r="B309" s="111">
        <v>6822085</v>
      </c>
      <c r="C309" s="111">
        <v>6822085</v>
      </c>
      <c r="D309" s="111">
        <v>6822084</v>
      </c>
      <c r="E309" s="111">
        <v>6822084</v>
      </c>
      <c r="F309" s="111">
        <v>15009291</v>
      </c>
      <c r="G309" s="111">
        <v>15009291</v>
      </c>
      <c r="H309" s="111">
        <v>15009291</v>
      </c>
      <c r="I309" s="111">
        <v>15009291</v>
      </c>
      <c r="J309" s="111">
        <v>24261229</v>
      </c>
      <c r="K309" s="111">
        <v>24261229</v>
      </c>
      <c r="L309" s="111">
        <v>24261229</v>
      </c>
      <c r="M309" s="111">
        <v>24261229</v>
      </c>
      <c r="N309" s="111">
        <v>10451398</v>
      </c>
      <c r="O309" s="111">
        <v>10451398</v>
      </c>
      <c r="P309" s="111">
        <v>10451398</v>
      </c>
      <c r="Q309" s="111">
        <v>10451397.640000001</v>
      </c>
      <c r="R309" s="111">
        <v>18360810</v>
      </c>
      <c r="S309" s="111">
        <v>18360810</v>
      </c>
      <c r="T309" s="111">
        <v>18360810</v>
      </c>
      <c r="U309" s="111">
        <v>18360810.159000002</v>
      </c>
      <c r="V309" s="111">
        <v>19833022</v>
      </c>
      <c r="W309" s="111">
        <v>19833022</v>
      </c>
      <c r="X309" s="111">
        <v>19833022</v>
      </c>
      <c r="Y309" s="111">
        <v>19833022.300000001</v>
      </c>
      <c r="Z309" s="111">
        <v>11473121</v>
      </c>
      <c r="AA309" s="111">
        <v>11473121</v>
      </c>
      <c r="AB309" s="111">
        <v>11473121</v>
      </c>
      <c r="AC309" s="111">
        <v>11473120.876</v>
      </c>
      <c r="AD309" s="111">
        <v>14258066</v>
      </c>
      <c r="AE309" s="111">
        <v>14258066</v>
      </c>
      <c r="AF309" s="111">
        <v>14258066</v>
      </c>
      <c r="AG309" s="111">
        <v>14258066.402000001</v>
      </c>
      <c r="AH309" s="111">
        <v>9864913</v>
      </c>
      <c r="AI309" s="111">
        <v>9864913</v>
      </c>
      <c r="AJ309" s="111">
        <v>9864913</v>
      </c>
      <c r="AK309" s="111">
        <v>9864912.7029999997</v>
      </c>
      <c r="AL309" s="111">
        <v>11226141</v>
      </c>
      <c r="AM309" s="111">
        <v>11226141</v>
      </c>
      <c r="AN309" s="111">
        <v>11226141</v>
      </c>
      <c r="AO309" s="111">
        <v>11226140.704</v>
      </c>
      <c r="AP309" s="111">
        <v>10650407</v>
      </c>
      <c r="AQ309" s="111">
        <v>10650407</v>
      </c>
      <c r="AR309" s="111">
        <v>10650407</v>
      </c>
      <c r="AS309" s="111">
        <v>10650407.390000001</v>
      </c>
      <c r="AT309" s="111">
        <v>9066888</v>
      </c>
      <c r="AU309" s="111">
        <v>9066888</v>
      </c>
      <c r="AV309" s="111">
        <v>9066888</v>
      </c>
      <c r="AW309" s="111">
        <v>9066888.3560000006</v>
      </c>
      <c r="AX309" s="111">
        <v>19636628</v>
      </c>
      <c r="AY309" s="111">
        <v>19636628</v>
      </c>
      <c r="AZ309" s="7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</row>
    <row r="310" spans="1:71" ht="16.5" customHeight="1" x14ac:dyDescent="0.3">
      <c r="A310" s="111" t="s">
        <v>947</v>
      </c>
      <c r="B310" s="111">
        <v>13256952</v>
      </c>
      <c r="C310" s="111">
        <v>11046289</v>
      </c>
      <c r="D310" s="111">
        <v>11818908</v>
      </c>
      <c r="E310" s="111">
        <v>14985659</v>
      </c>
      <c r="F310" s="111">
        <v>28759937</v>
      </c>
      <c r="G310" s="111">
        <v>26272012</v>
      </c>
      <c r="H310" s="111">
        <v>21798285</v>
      </c>
      <c r="I310" s="111">
        <v>24261229</v>
      </c>
      <c r="J310" s="111">
        <v>34701841</v>
      </c>
      <c r="K310" s="111">
        <v>18842130</v>
      </c>
      <c r="L310" s="111">
        <v>19053706</v>
      </c>
      <c r="M310" s="111">
        <v>10451398</v>
      </c>
      <c r="N310" s="111">
        <v>27693712</v>
      </c>
      <c r="O310" s="111">
        <v>25691482</v>
      </c>
      <c r="P310" s="111">
        <v>20010469</v>
      </c>
      <c r="Q310" s="111">
        <v>18360810.16</v>
      </c>
      <c r="R310" s="111">
        <v>32055272</v>
      </c>
      <c r="S310" s="111">
        <v>25683242</v>
      </c>
      <c r="T310" s="111">
        <v>19283418</v>
      </c>
      <c r="U310" s="111">
        <v>19833022.300000001</v>
      </c>
      <c r="V310" s="111">
        <v>33325691</v>
      </c>
      <c r="W310" s="111">
        <v>21687011</v>
      </c>
      <c r="X310" s="111">
        <v>10648240</v>
      </c>
      <c r="Y310" s="111">
        <v>11473120.876</v>
      </c>
      <c r="Z310" s="111">
        <v>13203365</v>
      </c>
      <c r="AA310" s="111">
        <v>23544155</v>
      </c>
      <c r="AB310" s="111">
        <v>12408091</v>
      </c>
      <c r="AC310" s="111">
        <v>14258066.402000001</v>
      </c>
      <c r="AD310" s="111">
        <v>23417784</v>
      </c>
      <c r="AE310" s="111">
        <v>9170336</v>
      </c>
      <c r="AF310" s="111">
        <v>7736817</v>
      </c>
      <c r="AG310" s="111">
        <v>9864912.7029999997</v>
      </c>
      <c r="AH310" s="111">
        <v>11819032</v>
      </c>
      <c r="AI310" s="111">
        <v>11429264</v>
      </c>
      <c r="AJ310" s="111">
        <v>10868464</v>
      </c>
      <c r="AK310" s="111">
        <v>11226140.704</v>
      </c>
      <c r="AL310" s="111">
        <v>10081642</v>
      </c>
      <c r="AM310" s="111">
        <v>9525649</v>
      </c>
      <c r="AN310" s="111">
        <v>9450239</v>
      </c>
      <c r="AO310" s="111">
        <v>10650407.392999999</v>
      </c>
      <c r="AP310" s="111">
        <v>8498885</v>
      </c>
      <c r="AQ310" s="111">
        <v>7555168</v>
      </c>
      <c r="AR310" s="111">
        <v>8246731</v>
      </c>
      <c r="AS310" s="111">
        <v>9066888.3599999994</v>
      </c>
      <c r="AT310" s="111">
        <v>20498415</v>
      </c>
      <c r="AU310" s="111">
        <v>11197882</v>
      </c>
      <c r="AV310" s="111">
        <v>11280821</v>
      </c>
      <c r="AW310" s="111">
        <v>19636627.465999998</v>
      </c>
      <c r="AX310" s="111">
        <v>30556527</v>
      </c>
      <c r="AY310" s="111">
        <v>25826490.989999998</v>
      </c>
      <c r="AZ310" s="7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</row>
    <row r="311" spans="1:71" ht="16.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7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</row>
    <row r="312" spans="1:71" ht="16.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7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</row>
    <row r="313" spans="1:71" ht="16.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7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</row>
    <row r="314" spans="1:71" ht="16.5" customHeight="1" x14ac:dyDescent="0.3">
      <c r="A314" s="3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</row>
    <row r="315" spans="1:71" ht="16.5" customHeight="1" x14ac:dyDescent="0.3">
      <c r="A315" s="3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</row>
    <row r="316" spans="1:71" ht="16.5" customHeight="1" x14ac:dyDescent="0.3">
      <c r="A316" s="3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</row>
    <row r="317" spans="1:71" ht="16.5" customHeight="1" x14ac:dyDescent="0.3">
      <c r="A317" s="3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</row>
    <row r="318" spans="1:71" ht="16.5" customHeight="1" x14ac:dyDescent="0.3">
      <c r="A318" s="3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</row>
    <row r="319" spans="1:71" ht="16.5" customHeight="1" x14ac:dyDescent="0.3">
      <c r="A319" s="3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</row>
    <row r="320" spans="1:71" ht="16.5" customHeight="1" x14ac:dyDescent="0.3">
      <c r="A320" s="3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</row>
    <row r="321" spans="1:71" ht="16.5" customHeight="1" x14ac:dyDescent="0.3">
      <c r="A321" s="3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</row>
    <row r="322" spans="1:71" ht="16.5" customHeight="1" x14ac:dyDescent="0.3">
      <c r="A322" s="3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</row>
    <row r="323" spans="1:71" ht="16.5" customHeight="1" x14ac:dyDescent="0.3">
      <c r="A323" s="3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</row>
    <row r="324" spans="1:71" ht="16.5" customHeight="1" x14ac:dyDescent="0.3">
      <c r="A324" s="3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</row>
    <row r="325" spans="1:71" ht="16.5" customHeight="1" x14ac:dyDescent="0.3">
      <c r="A325" s="3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</row>
    <row r="326" spans="1:71" ht="16.5" customHeight="1" x14ac:dyDescent="0.3">
      <c r="A326" s="3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</row>
    <row r="327" spans="1:71" ht="16.5" customHeight="1" x14ac:dyDescent="0.3">
      <c r="A327" s="3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</row>
    <row r="328" spans="1:71" ht="16.5" customHeight="1" x14ac:dyDescent="0.3">
      <c r="A328" s="3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</row>
    <row r="329" spans="1:71" ht="16.5" customHeight="1" x14ac:dyDescent="0.3">
      <c r="A329" s="3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</row>
    <row r="330" spans="1:71" ht="16.5" customHeight="1" x14ac:dyDescent="0.3">
      <c r="A330" s="3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</row>
    <row r="331" spans="1:71" ht="16.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</row>
    <row r="332" spans="1:71" ht="16.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</row>
    <row r="333" spans="1:71" ht="16.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</row>
    <row r="334" spans="1:71" ht="16.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</row>
    <row r="335" spans="1:71" ht="16.5" customHeight="1" x14ac:dyDescent="0.3">
      <c r="A335" s="10"/>
      <c r="B335" s="11">
        <v>2008</v>
      </c>
      <c r="C335" s="11">
        <v>2009</v>
      </c>
      <c r="D335" s="11">
        <v>2010</v>
      </c>
      <c r="E335" s="11">
        <v>2011</v>
      </c>
      <c r="F335" s="11">
        <v>2012</v>
      </c>
      <c r="G335" s="11">
        <v>2013</v>
      </c>
      <c r="H335" s="11">
        <v>2014</v>
      </c>
      <c r="I335" s="11">
        <v>2015</v>
      </c>
      <c r="J335" s="11">
        <v>2016</v>
      </c>
      <c r="K335" s="11">
        <v>2017</v>
      </c>
      <c r="L335" s="11">
        <v>2018</v>
      </c>
      <c r="M335" s="11">
        <v>2019</v>
      </c>
      <c r="N335" s="11">
        <v>2020</v>
      </c>
      <c r="O335" s="12"/>
      <c r="P335" s="11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</row>
    <row r="336" spans="1:71" ht="16.5" customHeight="1" x14ac:dyDescent="0.3">
      <c r="A336" s="13"/>
      <c r="B336" s="149" t="s">
        <v>948</v>
      </c>
      <c r="C336" s="147"/>
      <c r="D336" s="147"/>
      <c r="E336" s="147"/>
      <c r="F336" s="147"/>
      <c r="G336" s="147"/>
      <c r="H336" s="147"/>
      <c r="I336" s="147"/>
      <c r="J336" s="147"/>
      <c r="K336" s="147"/>
      <c r="L336" s="147"/>
      <c r="M336" s="147"/>
      <c r="N336" s="148"/>
      <c r="O336" s="14"/>
      <c r="P336" s="6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</row>
    <row r="337" spans="1:71" ht="16.5" customHeight="1" x14ac:dyDescent="0.3">
      <c r="A337" s="3"/>
      <c r="B337" s="150" t="s">
        <v>762</v>
      </c>
      <c r="C337" s="147"/>
      <c r="D337" s="147"/>
      <c r="E337" s="147"/>
      <c r="F337" s="147"/>
      <c r="G337" s="147"/>
      <c r="H337" s="147"/>
      <c r="I337" s="147"/>
      <c r="J337" s="147"/>
      <c r="K337" s="147"/>
      <c r="L337" s="147"/>
      <c r="M337" s="147"/>
      <c r="N337" s="148"/>
      <c r="O337" s="14"/>
      <c r="P337" s="6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</row>
    <row r="338" spans="1:71" ht="16.5" customHeight="1" x14ac:dyDescent="0.3">
      <c r="A338" s="3"/>
      <c r="B338" s="15">
        <f t="shared" ref="B338:N341" si="5">IFERROR(VLOOKUP($B$337,$4:$137,MATCH($P338&amp;"/"&amp;B$335,$2:$2,0),FALSE),"")</f>
        <v>14717523</v>
      </c>
      <c r="C338" s="15">
        <f t="shared" si="5"/>
        <v>28759937</v>
      </c>
      <c r="D338" s="15">
        <f t="shared" si="5"/>
        <v>34701841</v>
      </c>
      <c r="E338" s="15">
        <f t="shared" si="5"/>
        <v>27693712</v>
      </c>
      <c r="F338" s="15">
        <f t="shared" si="5"/>
        <v>32055272</v>
      </c>
      <c r="G338" s="15">
        <f t="shared" si="5"/>
        <v>33325691</v>
      </c>
      <c r="H338" s="15">
        <f t="shared" si="5"/>
        <v>13203365</v>
      </c>
      <c r="I338" s="15">
        <f t="shared" si="5"/>
        <v>23417784</v>
      </c>
      <c r="J338" s="15">
        <f t="shared" si="5"/>
        <v>11819032</v>
      </c>
      <c r="K338" s="15">
        <f t="shared" si="5"/>
        <v>10081642</v>
      </c>
      <c r="L338" s="15">
        <f t="shared" si="5"/>
        <v>8498885</v>
      </c>
      <c r="M338" s="15">
        <f t="shared" si="5"/>
        <v>20498415</v>
      </c>
      <c r="N338" s="16">
        <f t="shared" si="5"/>
        <v>30556527</v>
      </c>
      <c r="O338" s="14"/>
      <c r="P338" s="17" t="s">
        <v>949</v>
      </c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</row>
    <row r="339" spans="1:71" ht="16.5" customHeight="1" x14ac:dyDescent="0.3">
      <c r="A339" s="3"/>
      <c r="B339" s="15">
        <f t="shared" si="5"/>
        <v>12528245</v>
      </c>
      <c r="C339" s="15">
        <f t="shared" si="5"/>
        <v>26272012</v>
      </c>
      <c r="D339" s="15">
        <f t="shared" si="5"/>
        <v>18842130</v>
      </c>
      <c r="E339" s="15">
        <f t="shared" si="5"/>
        <v>25691482</v>
      </c>
      <c r="F339" s="15">
        <f t="shared" si="5"/>
        <v>25683242</v>
      </c>
      <c r="G339" s="15">
        <f t="shared" si="5"/>
        <v>21687011</v>
      </c>
      <c r="H339" s="15">
        <f t="shared" si="5"/>
        <v>23544155</v>
      </c>
      <c r="I339" s="15">
        <f t="shared" si="5"/>
        <v>9170336</v>
      </c>
      <c r="J339" s="15">
        <f t="shared" si="5"/>
        <v>11429264</v>
      </c>
      <c r="K339" s="15">
        <f t="shared" si="5"/>
        <v>9525649</v>
      </c>
      <c r="L339" s="15">
        <f t="shared" si="5"/>
        <v>7555168</v>
      </c>
      <c r="M339" s="15">
        <f t="shared" si="5"/>
        <v>11197882</v>
      </c>
      <c r="N339" s="16">
        <f t="shared" si="5"/>
        <v>25826491</v>
      </c>
      <c r="O339" s="14"/>
      <c r="P339" s="17" t="s">
        <v>950</v>
      </c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</row>
    <row r="340" spans="1:71" ht="16.5" customHeight="1" x14ac:dyDescent="0.3">
      <c r="A340" s="3"/>
      <c r="B340" s="15">
        <f t="shared" si="5"/>
        <v>13209024</v>
      </c>
      <c r="C340" s="15">
        <f t="shared" si="5"/>
        <v>21798285</v>
      </c>
      <c r="D340" s="15">
        <f t="shared" si="5"/>
        <v>19053706</v>
      </c>
      <c r="E340" s="15">
        <f t="shared" si="5"/>
        <v>20010469</v>
      </c>
      <c r="F340" s="15">
        <f t="shared" si="5"/>
        <v>19283418</v>
      </c>
      <c r="G340" s="15">
        <f t="shared" si="5"/>
        <v>10648240</v>
      </c>
      <c r="H340" s="15">
        <f t="shared" si="5"/>
        <v>12408091</v>
      </c>
      <c r="I340" s="15">
        <f t="shared" si="5"/>
        <v>7736817</v>
      </c>
      <c r="J340" s="15">
        <f t="shared" si="5"/>
        <v>10868464</v>
      </c>
      <c r="K340" s="15">
        <f t="shared" si="5"/>
        <v>9450239</v>
      </c>
      <c r="L340" s="15">
        <f t="shared" si="5"/>
        <v>8246731</v>
      </c>
      <c r="M340" s="15">
        <f t="shared" si="5"/>
        <v>11280821</v>
      </c>
      <c r="N340" s="16" t="str">
        <f t="shared" si="5"/>
        <v/>
      </c>
      <c r="O340" s="14"/>
      <c r="P340" s="17" t="s">
        <v>951</v>
      </c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</row>
    <row r="341" spans="1:71" ht="16.5" customHeight="1" x14ac:dyDescent="0.3">
      <c r="A341" s="3"/>
      <c r="B341" s="15">
        <f t="shared" si="5"/>
        <v>16300922</v>
      </c>
      <c r="C341" s="15">
        <f t="shared" si="5"/>
        <v>24261229</v>
      </c>
      <c r="D341" s="15">
        <f t="shared" si="5"/>
        <v>10451398</v>
      </c>
      <c r="E341" s="15">
        <f t="shared" si="5"/>
        <v>18360810.16</v>
      </c>
      <c r="F341" s="15">
        <f t="shared" si="5"/>
        <v>19833022.300000001</v>
      </c>
      <c r="G341" s="15">
        <f t="shared" si="5"/>
        <v>11473120.876</v>
      </c>
      <c r="H341" s="15">
        <f t="shared" si="5"/>
        <v>14258066.402000001</v>
      </c>
      <c r="I341" s="15">
        <f t="shared" si="5"/>
        <v>9864912.7029999997</v>
      </c>
      <c r="J341" s="15">
        <f t="shared" si="5"/>
        <v>11226140.704</v>
      </c>
      <c r="K341" s="15">
        <f t="shared" si="5"/>
        <v>10650407.392999999</v>
      </c>
      <c r="L341" s="15">
        <f t="shared" si="5"/>
        <v>9066888.3599999994</v>
      </c>
      <c r="M341" s="15">
        <f t="shared" si="5"/>
        <v>19636627.465999998</v>
      </c>
      <c r="N341" s="16">
        <f>IFERROR(VLOOKUP($B$337,$4:$137,MATCH($P341&amp;"/"&amp;N$335,$2:$2,0),FALSE),IFERROR(VLOOKUP($B$337,$4:$137,MATCH($P340&amp;"/"&amp;N$335,$2:$2,0),FALSE),IFERROR(VLOOKUP($B$337,$4:$137,MATCH($P339&amp;"/"&amp;N$335,$2:$2,0),FALSE),IFERROR(VLOOKUP($B$337,$4:$137,MATCH($P338&amp;"/"&amp;N$335,$2:$2,0),FALSE),""))))</f>
        <v>25826491</v>
      </c>
      <c r="O341" s="14"/>
      <c r="P341" s="17" t="s">
        <v>952</v>
      </c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</row>
    <row r="342" spans="1:71" ht="16.5" customHeight="1" x14ac:dyDescent="0.3">
      <c r="A342" s="3"/>
      <c r="B342" s="18">
        <f t="shared" ref="B342:N342" si="6">+B341/B$389</f>
        <v>0.12727012764526441</v>
      </c>
      <c r="C342" s="18">
        <f t="shared" si="6"/>
        <v>0.19404989653129387</v>
      </c>
      <c r="D342" s="18">
        <f t="shared" si="6"/>
        <v>0.10724066066227343</v>
      </c>
      <c r="E342" s="18">
        <f t="shared" si="6"/>
        <v>0.21184168588990143</v>
      </c>
      <c r="F342" s="18">
        <f t="shared" si="6"/>
        <v>0.19642899230704342</v>
      </c>
      <c r="G342" s="18">
        <f t="shared" si="6"/>
        <v>0.1024150692133939</v>
      </c>
      <c r="H342" s="18">
        <f t="shared" si="6"/>
        <v>0.11284529377270468</v>
      </c>
      <c r="I342" s="18">
        <f t="shared" si="6"/>
        <v>5.4274007498092684E-2</v>
      </c>
      <c r="J342" s="18">
        <f t="shared" si="6"/>
        <v>4.072306173338424E-2</v>
      </c>
      <c r="K342" s="18">
        <f t="shared" si="6"/>
        <v>3.7492542641672219E-2</v>
      </c>
      <c r="L342" s="18">
        <f t="shared" si="6"/>
        <v>3.1210784026067334E-2</v>
      </c>
      <c r="M342" s="18">
        <f t="shared" si="6"/>
        <v>6.7789853985330342E-2</v>
      </c>
      <c r="N342" s="18">
        <f t="shared" si="6"/>
        <v>7.0166566191861734E-2</v>
      </c>
      <c r="O342" s="14">
        <f>RATE(M$335-H$335,,-H342,M342)</f>
        <v>-9.6899153409316166E-2</v>
      </c>
      <c r="P342" s="19" t="s">
        <v>953</v>
      </c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</row>
    <row r="343" spans="1:71" ht="16.5" customHeight="1" x14ac:dyDescent="0.3">
      <c r="A343" s="3"/>
      <c r="B343" s="151" t="s">
        <v>763</v>
      </c>
      <c r="C343" s="152"/>
      <c r="D343" s="152"/>
      <c r="E343" s="152"/>
      <c r="F343" s="152"/>
      <c r="G343" s="152"/>
      <c r="H343" s="152"/>
      <c r="I343" s="152"/>
      <c r="J343" s="152"/>
      <c r="K343" s="152"/>
      <c r="L343" s="152"/>
      <c r="M343" s="152"/>
      <c r="N343" s="153"/>
      <c r="O343" s="14"/>
      <c r="P343" s="6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</row>
    <row r="344" spans="1:71" ht="16.5" customHeight="1" x14ac:dyDescent="0.3">
      <c r="A344" s="3"/>
      <c r="B344" s="16">
        <f t="shared" ref="B344:N347" si="7">IFERROR(VLOOKUP($B$343,$4:$137,MATCH($P344&amp;"/"&amp;B$335,$2:$2,0),FALSE),IFERROR(VLOOKUP($B$343,$4:$137,MATCH($P343&amp;"/"&amp;B$335,$2:$2,0),FALSE),IFERROR(VLOOKUP($B$343,$4:$137,MATCH($P342&amp;"/"&amp;B$335,$2:$2,0),FALSE),IFERROR(VLOOKUP($B$343,$4:$137,MATCH($P341&amp;"/"&amp;B$335,$2:$2,0),FALSE),"0"))))</f>
        <v>1733345</v>
      </c>
      <c r="C344" s="16">
        <f t="shared" si="7"/>
        <v>20211</v>
      </c>
      <c r="D344" s="16">
        <f t="shared" si="7"/>
        <v>1953524</v>
      </c>
      <c r="E344" s="16">
        <f t="shared" si="7"/>
        <v>117624</v>
      </c>
      <c r="F344" s="16">
        <f t="shared" si="7"/>
        <v>932713</v>
      </c>
      <c r="G344" s="16">
        <f t="shared" si="7"/>
        <v>1281255</v>
      </c>
      <c r="H344" s="16">
        <f t="shared" si="7"/>
        <v>1505519</v>
      </c>
      <c r="I344" s="16">
        <f t="shared" si="7"/>
        <v>1563309</v>
      </c>
      <c r="J344" s="16">
        <f t="shared" si="7"/>
        <v>60306</v>
      </c>
      <c r="K344" s="16">
        <f t="shared" si="7"/>
        <v>0</v>
      </c>
      <c r="L344" s="16">
        <f t="shared" si="7"/>
        <v>0</v>
      </c>
      <c r="M344" s="16">
        <f t="shared" si="7"/>
        <v>0</v>
      </c>
      <c r="N344" s="16">
        <f t="shared" si="7"/>
        <v>0</v>
      </c>
      <c r="O344" s="14"/>
      <c r="P344" s="17" t="s">
        <v>949</v>
      </c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</row>
    <row r="345" spans="1:71" ht="16.5" customHeight="1" x14ac:dyDescent="0.3">
      <c r="A345" s="3"/>
      <c r="B345" s="16">
        <f t="shared" si="7"/>
        <v>1146015</v>
      </c>
      <c r="C345" s="16">
        <f t="shared" si="7"/>
        <v>34309</v>
      </c>
      <c r="D345" s="16">
        <f t="shared" si="7"/>
        <v>4974285</v>
      </c>
      <c r="E345" s="16">
        <f t="shared" si="7"/>
        <v>618481</v>
      </c>
      <c r="F345" s="16">
        <f t="shared" si="7"/>
        <v>7342161</v>
      </c>
      <c r="G345" s="16">
        <f t="shared" si="7"/>
        <v>1459168</v>
      </c>
      <c r="H345" s="16">
        <f t="shared" si="7"/>
        <v>1515365</v>
      </c>
      <c r="I345" s="16">
        <f t="shared" si="7"/>
        <v>1597859</v>
      </c>
      <c r="J345" s="16">
        <f t="shared" si="7"/>
        <v>34874</v>
      </c>
      <c r="K345" s="16">
        <f t="shared" si="7"/>
        <v>0</v>
      </c>
      <c r="L345" s="16">
        <f t="shared" si="7"/>
        <v>0</v>
      </c>
      <c r="M345" s="16">
        <f t="shared" si="7"/>
        <v>0</v>
      </c>
      <c r="N345" s="16">
        <f t="shared" si="7"/>
        <v>0</v>
      </c>
      <c r="O345" s="14"/>
      <c r="P345" s="17" t="s">
        <v>950</v>
      </c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</row>
    <row r="346" spans="1:71" ht="16.5" customHeight="1" x14ac:dyDescent="0.3">
      <c r="A346" s="3"/>
      <c r="B346" s="16">
        <f t="shared" si="7"/>
        <v>124472</v>
      </c>
      <c r="C346" s="16">
        <f t="shared" si="7"/>
        <v>83959</v>
      </c>
      <c r="D346" s="16">
        <f t="shared" si="7"/>
        <v>5106116</v>
      </c>
      <c r="E346" s="16">
        <f t="shared" si="7"/>
        <v>622348</v>
      </c>
      <c r="F346" s="16">
        <f t="shared" si="7"/>
        <v>3220081</v>
      </c>
      <c r="G346" s="16">
        <f t="shared" si="7"/>
        <v>1560848</v>
      </c>
      <c r="H346" s="16">
        <f t="shared" si="7"/>
        <v>1475598</v>
      </c>
      <c r="I346" s="16">
        <f t="shared" si="7"/>
        <v>410078</v>
      </c>
      <c r="J346" s="16">
        <f t="shared" si="7"/>
        <v>0</v>
      </c>
      <c r="K346" s="16">
        <f t="shared" si="7"/>
        <v>0</v>
      </c>
      <c r="L346" s="16">
        <f t="shared" si="7"/>
        <v>0</v>
      </c>
      <c r="M346" s="16">
        <f t="shared" si="7"/>
        <v>0</v>
      </c>
      <c r="N346" s="16">
        <f t="shared" si="7"/>
        <v>0</v>
      </c>
      <c r="O346" s="14"/>
      <c r="P346" s="17" t="s">
        <v>951</v>
      </c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</row>
    <row r="347" spans="1:71" ht="16.5" customHeight="1" x14ac:dyDescent="0.3">
      <c r="A347" s="3"/>
      <c r="B347" s="16">
        <f t="shared" si="7"/>
        <v>226358</v>
      </c>
      <c r="C347" s="16">
        <f t="shared" si="7"/>
        <v>43975</v>
      </c>
      <c r="D347" s="16">
        <f t="shared" si="7"/>
        <v>4219392</v>
      </c>
      <c r="E347" s="16">
        <f t="shared" si="7"/>
        <v>726544.42</v>
      </c>
      <c r="F347" s="16">
        <f t="shared" si="7"/>
        <v>1340247.8899999999</v>
      </c>
      <c r="G347" s="16">
        <f t="shared" si="7"/>
        <v>1576941.5919999999</v>
      </c>
      <c r="H347" s="16">
        <f t="shared" si="7"/>
        <v>1542448.983</v>
      </c>
      <c r="I347" s="16">
        <f t="shared" si="7"/>
        <v>304674.03999999998</v>
      </c>
      <c r="J347" s="16">
        <f t="shared" si="7"/>
        <v>0</v>
      </c>
      <c r="K347" s="16">
        <f t="shared" si="7"/>
        <v>0</v>
      </c>
      <c r="L347" s="16">
        <f t="shared" si="7"/>
        <v>0</v>
      </c>
      <c r="M347" s="16">
        <f t="shared" si="7"/>
        <v>0</v>
      </c>
      <c r="N347" s="16">
        <f t="shared" si="7"/>
        <v>0</v>
      </c>
      <c r="O347" s="14"/>
      <c r="P347" s="17" t="s">
        <v>952</v>
      </c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</row>
    <row r="348" spans="1:71" ht="16.5" customHeight="1" x14ac:dyDescent="0.3">
      <c r="A348" s="3"/>
      <c r="B348" s="18">
        <f t="shared" ref="B348:N348" si="8">+B347/B$389</f>
        <v>1.7672995155443821E-3</v>
      </c>
      <c r="C348" s="18">
        <f t="shared" si="8"/>
        <v>3.5172761445694477E-4</v>
      </c>
      <c r="D348" s="18">
        <f t="shared" si="8"/>
        <v>4.3294723411462392E-2</v>
      </c>
      <c r="E348" s="18">
        <f t="shared" si="8"/>
        <v>8.3826581433757725E-3</v>
      </c>
      <c r="F348" s="18">
        <f t="shared" si="8"/>
        <v>1.3274000225086275E-2</v>
      </c>
      <c r="G348" s="18">
        <f t="shared" si="8"/>
        <v>1.4076604267980655E-2</v>
      </c>
      <c r="H348" s="18">
        <f t="shared" si="8"/>
        <v>1.2207693785998161E-2</v>
      </c>
      <c r="I348" s="18">
        <f t="shared" si="8"/>
        <v>1.6762318764772743E-3</v>
      </c>
      <c r="J348" s="18">
        <f t="shared" si="8"/>
        <v>0</v>
      </c>
      <c r="K348" s="18">
        <f t="shared" si="8"/>
        <v>0</v>
      </c>
      <c r="L348" s="18">
        <f t="shared" si="8"/>
        <v>0</v>
      </c>
      <c r="M348" s="18">
        <f t="shared" si="8"/>
        <v>0</v>
      </c>
      <c r="N348" s="18">
        <f t="shared" si="8"/>
        <v>0</v>
      </c>
      <c r="O348" s="14">
        <f>RATE(M$335-H$335,,-H348,M348)</f>
        <v>-0.99999940914518248</v>
      </c>
      <c r="P348" s="19" t="s">
        <v>953</v>
      </c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</row>
    <row r="349" spans="1:71" ht="16.5" customHeight="1" x14ac:dyDescent="0.3">
      <c r="A349" s="3"/>
      <c r="B349" s="151" t="s">
        <v>764</v>
      </c>
      <c r="C349" s="152"/>
      <c r="D349" s="152"/>
      <c r="E349" s="152"/>
      <c r="F349" s="152"/>
      <c r="G349" s="152"/>
      <c r="H349" s="152"/>
      <c r="I349" s="152"/>
      <c r="J349" s="152"/>
      <c r="K349" s="152"/>
      <c r="L349" s="152"/>
      <c r="M349" s="152"/>
      <c r="N349" s="153"/>
      <c r="O349" s="14"/>
      <c r="P349" s="6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</row>
    <row r="350" spans="1:71" ht="16.5" customHeight="1" x14ac:dyDescent="0.3">
      <c r="A350" s="3"/>
      <c r="B350" s="16">
        <f t="shared" ref="B350:N353" si="9">IFERROR(VLOOKUP($B$349,$4:$137,MATCH($P350&amp;"/"&amp;B$335,$2:$2,0),FALSE),"")</f>
        <v>5177444</v>
      </c>
      <c r="C350" s="16">
        <f t="shared" si="9"/>
        <v>5093563</v>
      </c>
      <c r="D350" s="16">
        <f t="shared" si="9"/>
        <v>5604121</v>
      </c>
      <c r="E350" s="16">
        <f t="shared" si="9"/>
        <v>6251888</v>
      </c>
      <c r="F350" s="16">
        <f t="shared" si="9"/>
        <v>7101726</v>
      </c>
      <c r="G350" s="16">
        <f t="shared" si="9"/>
        <v>11779171</v>
      </c>
      <c r="H350" s="16">
        <f t="shared" si="9"/>
        <v>14796648</v>
      </c>
      <c r="I350" s="16">
        <f t="shared" si="9"/>
        <v>15190761</v>
      </c>
      <c r="J350" s="16">
        <f t="shared" si="9"/>
        <v>16068769</v>
      </c>
      <c r="K350" s="16">
        <f t="shared" si="9"/>
        <v>14156099</v>
      </c>
      <c r="L350" s="16">
        <f t="shared" si="9"/>
        <v>18197743</v>
      </c>
      <c r="M350" s="16">
        <f t="shared" si="9"/>
        <v>19635907</v>
      </c>
      <c r="N350" s="16">
        <f t="shared" si="9"/>
        <v>17624684</v>
      </c>
      <c r="O350" s="14"/>
      <c r="P350" s="17" t="s">
        <v>949</v>
      </c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</row>
    <row r="351" spans="1:71" ht="16.5" customHeight="1" x14ac:dyDescent="0.3">
      <c r="A351" s="3"/>
      <c r="B351" s="16">
        <f t="shared" si="9"/>
        <v>5417293</v>
      </c>
      <c r="C351" s="16">
        <f t="shared" si="9"/>
        <v>5479332</v>
      </c>
      <c r="D351" s="16">
        <f t="shared" si="9"/>
        <v>5188833</v>
      </c>
      <c r="E351" s="16">
        <f t="shared" si="9"/>
        <v>6413920</v>
      </c>
      <c r="F351" s="16">
        <f t="shared" si="9"/>
        <v>9930957</v>
      </c>
      <c r="G351" s="16">
        <f t="shared" si="9"/>
        <v>8432374</v>
      </c>
      <c r="H351" s="16">
        <f t="shared" si="9"/>
        <v>14753913</v>
      </c>
      <c r="I351" s="16">
        <f t="shared" si="9"/>
        <v>15899657</v>
      </c>
      <c r="J351" s="16">
        <f t="shared" si="9"/>
        <v>15132585</v>
      </c>
      <c r="K351" s="16">
        <f t="shared" si="9"/>
        <v>14875867</v>
      </c>
      <c r="L351" s="16">
        <f t="shared" si="9"/>
        <v>18714565</v>
      </c>
      <c r="M351" s="16">
        <f t="shared" si="9"/>
        <v>19835801</v>
      </c>
      <c r="N351" s="16">
        <f t="shared" si="9"/>
        <v>18871462</v>
      </c>
      <c r="O351" s="14"/>
      <c r="P351" s="17" t="s">
        <v>950</v>
      </c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</row>
    <row r="352" spans="1:71" ht="16.5" customHeight="1" x14ac:dyDescent="0.3">
      <c r="A352" s="3"/>
      <c r="B352" s="16">
        <f t="shared" si="9"/>
        <v>5306057</v>
      </c>
      <c r="C352" s="16">
        <f t="shared" si="9"/>
        <v>4825466</v>
      </c>
      <c r="D352" s="16">
        <f t="shared" si="9"/>
        <v>5012885</v>
      </c>
      <c r="E352" s="16">
        <f t="shared" si="9"/>
        <v>6740712</v>
      </c>
      <c r="F352" s="16">
        <f t="shared" si="9"/>
        <v>10186426</v>
      </c>
      <c r="G352" s="16">
        <f t="shared" si="9"/>
        <v>13191004</v>
      </c>
      <c r="H352" s="16">
        <f t="shared" si="9"/>
        <v>15378163</v>
      </c>
      <c r="I352" s="16">
        <f t="shared" si="9"/>
        <v>15730925</v>
      </c>
      <c r="J352" s="16">
        <f t="shared" si="9"/>
        <v>14246107</v>
      </c>
      <c r="K352" s="16">
        <f t="shared" si="9"/>
        <v>15467001</v>
      </c>
      <c r="L352" s="16">
        <f t="shared" si="9"/>
        <v>18720755</v>
      </c>
      <c r="M352" s="16">
        <f t="shared" si="9"/>
        <v>21284694</v>
      </c>
      <c r="N352" s="16" t="str">
        <f t="shared" si="9"/>
        <v/>
      </c>
      <c r="O352" s="14"/>
      <c r="P352" s="17" t="s">
        <v>951</v>
      </c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</row>
    <row r="353" spans="1:71" ht="16.5" customHeight="1" x14ac:dyDescent="0.3">
      <c r="A353" s="3"/>
      <c r="B353" s="16">
        <f t="shared" si="9"/>
        <v>5790416</v>
      </c>
      <c r="C353" s="16">
        <f t="shared" si="9"/>
        <v>5772882</v>
      </c>
      <c r="D353" s="16">
        <f t="shared" si="9"/>
        <v>5609515</v>
      </c>
      <c r="E353" s="16">
        <f t="shared" si="9"/>
        <v>7037320.1100000003</v>
      </c>
      <c r="F353" s="16">
        <f t="shared" si="9"/>
        <v>8065058.909</v>
      </c>
      <c r="G353" s="16">
        <f t="shared" si="9"/>
        <v>15115609.6</v>
      </c>
      <c r="H353" s="16">
        <f t="shared" si="9"/>
        <v>16316038.907</v>
      </c>
      <c r="I353" s="16">
        <f t="shared" si="9"/>
        <v>16388529.471000001</v>
      </c>
      <c r="J353" s="16">
        <f t="shared" si="9"/>
        <v>14116309.539999999</v>
      </c>
      <c r="K353" s="16">
        <f t="shared" si="9"/>
        <v>17071011.925999999</v>
      </c>
      <c r="L353" s="16">
        <f t="shared" si="9"/>
        <v>19241653.609999999</v>
      </c>
      <c r="M353" s="16">
        <f t="shared" si="9"/>
        <v>20166634.739</v>
      </c>
      <c r="N353" s="16">
        <f>IFERROR(VLOOKUP($B$349,$4:$137,MATCH($P353&amp;"/"&amp;N$335,$2:$2,0),FALSE),IFERROR(VLOOKUP($B$349,$4:$137,MATCH($P352&amp;"/"&amp;N$335,$2:$2,0),FALSE),IFERROR(VLOOKUP($B$349,$4:$137,MATCH($P351&amp;"/"&amp;N$335,$2:$2,0),FALSE),IFERROR(VLOOKUP($B$349,$4:$137,MATCH($P350&amp;"/"&amp;N$335,$2:$2,0),FALSE),""))))</f>
        <v>18871462</v>
      </c>
      <c r="O353" s="14">
        <f t="shared" ref="O353:O354" si="10">RATE(M$335-H$335,,-H353,M353)</f>
        <v>4.3286865910978481E-2</v>
      </c>
      <c r="P353" s="17" t="s">
        <v>952</v>
      </c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</row>
    <row r="354" spans="1:71" ht="16.5" customHeight="1" x14ac:dyDescent="0.3">
      <c r="A354" s="3"/>
      <c r="B354" s="18">
        <f t="shared" ref="B354:N354" si="11">+B353/B$389</f>
        <v>4.520891416075614E-2</v>
      </c>
      <c r="C354" s="18">
        <f t="shared" si="11"/>
        <v>4.6173553482693259E-2</v>
      </c>
      <c r="D354" s="18">
        <f t="shared" si="11"/>
        <v>5.7558624654322113E-2</v>
      </c>
      <c r="E354" s="18">
        <f t="shared" si="11"/>
        <v>8.1194552051798277E-2</v>
      </c>
      <c r="F354" s="18">
        <f t="shared" si="11"/>
        <v>7.9877457425730464E-2</v>
      </c>
      <c r="G354" s="18">
        <f t="shared" si="11"/>
        <v>0.13492982599224218</v>
      </c>
      <c r="H354" s="18">
        <f t="shared" si="11"/>
        <v>0.12913309222693956</v>
      </c>
      <c r="I354" s="18">
        <f t="shared" si="11"/>
        <v>9.0165133556759355E-2</v>
      </c>
      <c r="J354" s="18">
        <f t="shared" si="11"/>
        <v>5.1207210029013087E-2</v>
      </c>
      <c r="K354" s="18">
        <f t="shared" si="11"/>
        <v>6.0094944630260307E-2</v>
      </c>
      <c r="L354" s="18">
        <f t="shared" si="11"/>
        <v>6.6235192414579244E-2</v>
      </c>
      <c r="M354" s="18">
        <f t="shared" si="11"/>
        <v>6.9619552883985053E-2</v>
      </c>
      <c r="N354" s="18">
        <f t="shared" si="11"/>
        <v>5.1270832245859627E-2</v>
      </c>
      <c r="O354" s="14">
        <f t="shared" si="10"/>
        <v>-0.11623105682903266</v>
      </c>
      <c r="P354" s="19" t="s">
        <v>953</v>
      </c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</row>
    <row r="355" spans="1:71" ht="16.5" customHeight="1" x14ac:dyDescent="0.3">
      <c r="A355" s="3"/>
      <c r="B355" s="151" t="s">
        <v>768</v>
      </c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3"/>
      <c r="O355" s="14"/>
      <c r="P355" s="6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</row>
    <row r="356" spans="1:71" ht="16.5" customHeight="1" x14ac:dyDescent="0.3">
      <c r="A356" s="3"/>
      <c r="B356" s="16">
        <f t="shared" ref="B356:N359" si="12">IFERROR(VLOOKUP($B$355,$4:$137,MATCH($P356&amp;"/"&amp;B$335,$2:$2,0),FALSE),"")</f>
        <v>2051413</v>
      </c>
      <c r="C356" s="16">
        <f t="shared" si="12"/>
        <v>1265746</v>
      </c>
      <c r="D356" s="16">
        <f t="shared" si="12"/>
        <v>759161</v>
      </c>
      <c r="E356" s="16">
        <f t="shared" si="12"/>
        <v>1263813</v>
      </c>
      <c r="F356" s="16">
        <f t="shared" si="12"/>
        <v>1484317</v>
      </c>
      <c r="G356" s="16">
        <f t="shared" si="12"/>
        <v>1644073</v>
      </c>
      <c r="H356" s="16">
        <f t="shared" si="12"/>
        <v>2343076</v>
      </c>
      <c r="I356" s="16">
        <f t="shared" si="12"/>
        <v>3672746</v>
      </c>
      <c r="J356" s="16">
        <f t="shared" si="12"/>
        <v>6200861</v>
      </c>
      <c r="K356" s="16">
        <f t="shared" si="12"/>
        <v>4442010</v>
      </c>
      <c r="L356" s="16">
        <f t="shared" si="12"/>
        <v>4669631</v>
      </c>
      <c r="M356" s="16">
        <f t="shared" si="12"/>
        <v>3614558</v>
      </c>
      <c r="N356" s="16">
        <f t="shared" si="12"/>
        <v>2738839</v>
      </c>
      <c r="O356" s="14"/>
      <c r="P356" s="17" t="s">
        <v>949</v>
      </c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</row>
    <row r="357" spans="1:71" ht="16.5" customHeight="1" x14ac:dyDescent="0.3">
      <c r="A357" s="3"/>
      <c r="B357" s="16">
        <f t="shared" si="12"/>
        <v>1922763</v>
      </c>
      <c r="C357" s="16">
        <f t="shared" si="12"/>
        <v>906641</v>
      </c>
      <c r="D357" s="16">
        <f t="shared" si="12"/>
        <v>1011094</v>
      </c>
      <c r="E357" s="16">
        <f t="shared" si="12"/>
        <v>1162347</v>
      </c>
      <c r="F357" s="16">
        <f t="shared" si="12"/>
        <v>1151611</v>
      </c>
      <c r="G357" s="16">
        <f t="shared" si="12"/>
        <v>1568464</v>
      </c>
      <c r="H357" s="16">
        <f t="shared" si="12"/>
        <v>2682563</v>
      </c>
      <c r="I357" s="16">
        <f t="shared" si="12"/>
        <v>4703751</v>
      </c>
      <c r="J357" s="16">
        <f t="shared" si="12"/>
        <v>7175044</v>
      </c>
      <c r="K357" s="16">
        <f t="shared" si="12"/>
        <v>4346762</v>
      </c>
      <c r="L357" s="16">
        <f t="shared" si="12"/>
        <v>4423856</v>
      </c>
      <c r="M357" s="16">
        <f t="shared" si="12"/>
        <v>4203825</v>
      </c>
      <c r="N357" s="16">
        <f t="shared" si="12"/>
        <v>3190459</v>
      </c>
      <c r="O357" s="14"/>
      <c r="P357" s="17" t="s">
        <v>950</v>
      </c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</row>
    <row r="358" spans="1:71" ht="16.5" customHeight="1" x14ac:dyDescent="0.3">
      <c r="A358" s="3"/>
      <c r="B358" s="16">
        <f t="shared" si="12"/>
        <v>2206366</v>
      </c>
      <c r="C358" s="16">
        <f t="shared" si="12"/>
        <v>740122</v>
      </c>
      <c r="D358" s="16">
        <f t="shared" si="12"/>
        <v>720286</v>
      </c>
      <c r="E358" s="16">
        <f t="shared" si="12"/>
        <v>668795</v>
      </c>
      <c r="F358" s="16">
        <f t="shared" si="12"/>
        <v>781637</v>
      </c>
      <c r="G358" s="16">
        <f t="shared" si="12"/>
        <v>1571348</v>
      </c>
      <c r="H358" s="16">
        <f t="shared" si="12"/>
        <v>1808426</v>
      </c>
      <c r="I358" s="16">
        <f t="shared" si="12"/>
        <v>3399470</v>
      </c>
      <c r="J358" s="16">
        <f t="shared" si="12"/>
        <v>4330901</v>
      </c>
      <c r="K358" s="16">
        <f t="shared" si="12"/>
        <v>2519035</v>
      </c>
      <c r="L358" s="16">
        <f t="shared" si="12"/>
        <v>3572779</v>
      </c>
      <c r="M358" s="16">
        <f t="shared" si="12"/>
        <v>2885118</v>
      </c>
      <c r="N358" s="16" t="str">
        <f t="shared" si="12"/>
        <v/>
      </c>
      <c r="O358" s="14"/>
      <c r="P358" s="17" t="s">
        <v>951</v>
      </c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</row>
    <row r="359" spans="1:71" ht="16.5" customHeight="1" x14ac:dyDescent="0.3">
      <c r="A359" s="3"/>
      <c r="B359" s="16">
        <f t="shared" si="12"/>
        <v>1592505</v>
      </c>
      <c r="C359" s="16">
        <f t="shared" si="12"/>
        <v>629388</v>
      </c>
      <c r="D359" s="16">
        <f t="shared" si="12"/>
        <v>932209</v>
      </c>
      <c r="E359" s="16">
        <f t="shared" si="12"/>
        <v>1087089.8500000001</v>
      </c>
      <c r="F359" s="16">
        <f t="shared" si="12"/>
        <v>1426532.182</v>
      </c>
      <c r="G359" s="16">
        <f t="shared" si="12"/>
        <v>2864932.2089999998</v>
      </c>
      <c r="H359" s="16">
        <f t="shared" si="12"/>
        <v>2519497.2289999998</v>
      </c>
      <c r="I359" s="16">
        <f t="shared" si="12"/>
        <v>5059252.3550000004</v>
      </c>
      <c r="J359" s="16">
        <f t="shared" si="12"/>
        <v>3085251.6349999998</v>
      </c>
      <c r="K359" s="16">
        <f t="shared" si="12"/>
        <v>3950534.9720000001</v>
      </c>
      <c r="L359" s="16">
        <f t="shared" si="12"/>
        <v>3822985.49</v>
      </c>
      <c r="M359" s="16">
        <f t="shared" si="12"/>
        <v>4828455.6830000002</v>
      </c>
      <c r="N359" s="16">
        <f>IFERROR(VLOOKUP($B$355,$4:$137,MATCH($P359&amp;"/"&amp;N$335,$2:$2,0),FALSE),IFERROR(VLOOKUP($B$355,$4:$137,MATCH($P358&amp;"/"&amp;N$335,$2:$2,0),FALSE),IFERROR(VLOOKUP($B$355,$4:$137,MATCH($P357&amp;"/"&amp;N$335,$2:$2,0),FALSE),IFERROR(VLOOKUP($B$355,$4:$137,MATCH($P356&amp;"/"&amp;N$335,$2:$2,0),FALSE),""))))</f>
        <v>3190459</v>
      </c>
      <c r="O359" s="14">
        <f t="shared" ref="O359:O360" si="13">RATE(M$335-H$335,,-H359,M359)</f>
        <v>0.13893482612704461</v>
      </c>
      <c r="P359" s="17" t="s">
        <v>952</v>
      </c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</row>
    <row r="360" spans="1:71" ht="16.5" customHeight="1" x14ac:dyDescent="0.3">
      <c r="A360" s="3"/>
      <c r="B360" s="20">
        <f t="shared" ref="B360:N360" si="14">+B359/B$389</f>
        <v>1.2433549134565628E-2</v>
      </c>
      <c r="C360" s="20">
        <f t="shared" si="14"/>
        <v>5.0340679888079033E-3</v>
      </c>
      <c r="D360" s="20">
        <f t="shared" si="14"/>
        <v>9.5652953830020881E-3</v>
      </c>
      <c r="E360" s="20">
        <f t="shared" si="14"/>
        <v>1.2542526420729578E-2</v>
      </c>
      <c r="F360" s="20">
        <f t="shared" si="14"/>
        <v>1.4128571771122742E-2</v>
      </c>
      <c r="G360" s="20">
        <f t="shared" si="14"/>
        <v>2.5573881217462773E-2</v>
      </c>
      <c r="H360" s="20">
        <f t="shared" si="14"/>
        <v>1.9940530290007578E-2</v>
      </c>
      <c r="I360" s="20">
        <f t="shared" si="14"/>
        <v>2.7834600114252334E-2</v>
      </c>
      <c r="J360" s="20">
        <f t="shared" si="14"/>
        <v>1.1191815255830741E-2</v>
      </c>
      <c r="K360" s="20">
        <f t="shared" si="14"/>
        <v>1.3907036175205527E-2</v>
      </c>
      <c r="L360" s="20">
        <f t="shared" si="14"/>
        <v>1.3159793054204895E-2</v>
      </c>
      <c r="M360" s="20">
        <f t="shared" si="14"/>
        <v>1.6668865684392593E-2</v>
      </c>
      <c r="N360" s="20">
        <f t="shared" si="14"/>
        <v>8.6679817481175037E-3</v>
      </c>
      <c r="O360" s="14">
        <f t="shared" si="13"/>
        <v>-3.5207611141476858E-2</v>
      </c>
      <c r="P360" s="19" t="s">
        <v>953</v>
      </c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</row>
    <row r="361" spans="1:71" ht="16.5" customHeight="1" x14ac:dyDescent="0.3">
      <c r="A361" s="13"/>
      <c r="B361" s="150" t="s">
        <v>773</v>
      </c>
      <c r="C361" s="147"/>
      <c r="D361" s="147"/>
      <c r="E361" s="147"/>
      <c r="F361" s="147"/>
      <c r="G361" s="147"/>
      <c r="H361" s="147"/>
      <c r="I361" s="147"/>
      <c r="J361" s="147"/>
      <c r="K361" s="147"/>
      <c r="L361" s="147"/>
      <c r="M361" s="147"/>
      <c r="N361" s="148"/>
      <c r="O361" s="14"/>
      <c r="P361" s="6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</row>
    <row r="362" spans="1:71" ht="16.5" customHeight="1" x14ac:dyDescent="0.3">
      <c r="A362" s="3"/>
      <c r="B362" s="16">
        <f t="shared" ref="B362:N365" si="15">IFERROR(VLOOKUP($B$361,$4:$137,MATCH($P362&amp;"/"&amp;B$335,$2:$2,0),FALSE),"")</f>
        <v>26450307</v>
      </c>
      <c r="C362" s="16">
        <f t="shared" si="15"/>
        <v>38968184</v>
      </c>
      <c r="D362" s="16">
        <f t="shared" si="15"/>
        <v>46098883</v>
      </c>
      <c r="E362" s="16">
        <f t="shared" si="15"/>
        <v>41757249</v>
      </c>
      <c r="F362" s="16">
        <f t="shared" si="15"/>
        <v>46945605</v>
      </c>
      <c r="G362" s="16">
        <f t="shared" si="15"/>
        <v>51532871</v>
      </c>
      <c r="H362" s="16">
        <f t="shared" si="15"/>
        <v>35671257</v>
      </c>
      <c r="I362" s="16">
        <f t="shared" si="15"/>
        <v>48385616</v>
      </c>
      <c r="J362" s="16">
        <f t="shared" si="15"/>
        <v>40263975</v>
      </c>
      <c r="K362" s="16">
        <f t="shared" si="15"/>
        <v>31987347</v>
      </c>
      <c r="L362" s="16">
        <f t="shared" si="15"/>
        <v>34016545</v>
      </c>
      <c r="M362" s="16">
        <f t="shared" si="15"/>
        <v>46038275</v>
      </c>
      <c r="N362" s="16">
        <f t="shared" si="15"/>
        <v>55337328</v>
      </c>
      <c r="O362" s="14"/>
      <c r="P362" s="17" t="s">
        <v>949</v>
      </c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</row>
    <row r="363" spans="1:71" ht="16.5" customHeight="1" x14ac:dyDescent="0.3">
      <c r="A363" s="3"/>
      <c r="B363" s="16">
        <f t="shared" si="15"/>
        <v>24162312</v>
      </c>
      <c r="C363" s="16">
        <f t="shared" si="15"/>
        <v>36161701</v>
      </c>
      <c r="D363" s="16">
        <f t="shared" si="15"/>
        <v>32998589</v>
      </c>
      <c r="E363" s="16">
        <f t="shared" si="15"/>
        <v>40642573</v>
      </c>
      <c r="F363" s="16">
        <f t="shared" si="15"/>
        <v>46675699</v>
      </c>
      <c r="G363" s="16">
        <f t="shared" si="15"/>
        <v>41310940</v>
      </c>
      <c r="H363" s="16">
        <f t="shared" si="15"/>
        <v>47002207</v>
      </c>
      <c r="I363" s="16">
        <f t="shared" si="15"/>
        <v>37114588</v>
      </c>
      <c r="J363" s="16">
        <f t="shared" si="15"/>
        <v>39486560</v>
      </c>
      <c r="K363" s="16">
        <f t="shared" si="15"/>
        <v>31977084</v>
      </c>
      <c r="L363" s="16">
        <f t="shared" si="15"/>
        <v>33351874</v>
      </c>
      <c r="M363" s="16">
        <f t="shared" si="15"/>
        <v>37623470</v>
      </c>
      <c r="N363" s="16">
        <f t="shared" si="15"/>
        <v>51593156</v>
      </c>
      <c r="O363" s="14"/>
      <c r="P363" s="17" t="s">
        <v>950</v>
      </c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</row>
    <row r="364" spans="1:71" ht="16.5" customHeight="1" x14ac:dyDescent="0.3">
      <c r="A364" s="3"/>
      <c r="B364" s="16">
        <f t="shared" si="15"/>
        <v>23533770</v>
      </c>
      <c r="C364" s="16">
        <f t="shared" si="15"/>
        <v>30647347</v>
      </c>
      <c r="D364" s="16">
        <f t="shared" si="15"/>
        <v>33843030</v>
      </c>
      <c r="E364" s="16">
        <f t="shared" si="15"/>
        <v>35800620</v>
      </c>
      <c r="F364" s="16">
        <f t="shared" si="15"/>
        <v>37942806</v>
      </c>
      <c r="G364" s="16">
        <f t="shared" si="15"/>
        <v>30739158</v>
      </c>
      <c r="H364" s="16">
        <f t="shared" si="15"/>
        <v>35335317</v>
      </c>
      <c r="I364" s="16">
        <f t="shared" si="15"/>
        <v>33747659</v>
      </c>
      <c r="J364" s="16">
        <f t="shared" si="15"/>
        <v>33782164</v>
      </c>
      <c r="K364" s="16">
        <f t="shared" si="15"/>
        <v>30259894</v>
      </c>
      <c r="L364" s="16">
        <f t="shared" si="15"/>
        <v>33068513</v>
      </c>
      <c r="M364" s="16">
        <f t="shared" si="15"/>
        <v>37690368</v>
      </c>
      <c r="N364" s="16" t="str">
        <f t="shared" si="15"/>
        <v/>
      </c>
      <c r="O364" s="14"/>
      <c r="P364" s="17" t="s">
        <v>951</v>
      </c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</row>
    <row r="365" spans="1:71" ht="16.5" customHeight="1" x14ac:dyDescent="0.3">
      <c r="A365" s="3"/>
      <c r="B365" s="16">
        <f t="shared" si="15"/>
        <v>26958321</v>
      </c>
      <c r="C365" s="16">
        <f t="shared" si="15"/>
        <v>33571382</v>
      </c>
      <c r="D365" s="16">
        <f t="shared" si="15"/>
        <v>25902940</v>
      </c>
      <c r="E365" s="16">
        <f t="shared" si="15"/>
        <v>33177859.460000001</v>
      </c>
      <c r="F365" s="16">
        <f t="shared" si="15"/>
        <v>38103408.677000001</v>
      </c>
      <c r="G365" s="16">
        <f t="shared" si="15"/>
        <v>34964881.553999998</v>
      </c>
      <c r="H365" s="16">
        <f t="shared" si="15"/>
        <v>39126511.295000002</v>
      </c>
      <c r="I365" s="16">
        <f t="shared" si="15"/>
        <v>38006869.405000001</v>
      </c>
      <c r="J365" s="16">
        <f t="shared" si="15"/>
        <v>31899338.791999999</v>
      </c>
      <c r="K365" s="16">
        <f t="shared" si="15"/>
        <v>34840859.861000001</v>
      </c>
      <c r="L365" s="16">
        <f t="shared" si="15"/>
        <v>34904673.119999997</v>
      </c>
      <c r="M365" s="16">
        <f t="shared" si="15"/>
        <v>47142151.487999998</v>
      </c>
      <c r="N365" s="16">
        <f>IFERROR(VLOOKUP($B$361,$4:$137,MATCH($P365&amp;"/"&amp;N$335,$2:$2,0),FALSE),IFERROR(VLOOKUP($B$361,$4:$137,MATCH($P364&amp;"/"&amp;N$335,$2:$2,0),FALSE),IFERROR(VLOOKUP($B$361,$4:$137,MATCH($P363&amp;"/"&amp;N$335,$2:$2,0),FALSE),IFERROR(VLOOKUP($B$361,$4:$137,MATCH($P362&amp;"/"&amp;N$335,$2:$2,0),FALSE),""))))</f>
        <v>51593156</v>
      </c>
      <c r="O365" s="14">
        <f t="shared" ref="O365:O366" si="16">RATE(M$335-H$335,,-H365,M365)</f>
        <v>3.7976819160338321E-2</v>
      </c>
      <c r="P365" s="17" t="s">
        <v>952</v>
      </c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</row>
    <row r="366" spans="1:71" ht="16.5" customHeight="1" x14ac:dyDescent="0.3">
      <c r="A366" s="3"/>
      <c r="B366" s="18">
        <f t="shared" ref="B366:N366" si="17">+B365/B$389</f>
        <v>0.21047821434714012</v>
      </c>
      <c r="C366" s="18">
        <f t="shared" si="17"/>
        <v>0.26851579544929655</v>
      </c>
      <c r="D366" s="18">
        <f t="shared" si="17"/>
        <v>0.26578725627855998</v>
      </c>
      <c r="E366" s="18">
        <f t="shared" si="17"/>
        <v>0.38279648996842602</v>
      </c>
      <c r="F366" s="18">
        <f t="shared" si="17"/>
        <v>0.37738142259269097</v>
      </c>
      <c r="G366" s="18">
        <f t="shared" si="17"/>
        <v>0.31211479449168744</v>
      </c>
      <c r="H366" s="18">
        <f t="shared" si="17"/>
        <v>0.30966629954577785</v>
      </c>
      <c r="I366" s="18">
        <f t="shared" si="17"/>
        <v>0.20910323052718852</v>
      </c>
      <c r="J366" s="18">
        <f t="shared" si="17"/>
        <v>0.11571552300408033</v>
      </c>
      <c r="K366" s="18">
        <f t="shared" si="17"/>
        <v>0.12264999598697217</v>
      </c>
      <c r="L366" s="18">
        <f t="shared" si="17"/>
        <v>0.12015171809712211</v>
      </c>
      <c r="M366" s="18">
        <f t="shared" si="17"/>
        <v>0.16274482832956766</v>
      </c>
      <c r="N366" s="18">
        <f t="shared" si="17"/>
        <v>0.14017059443038732</v>
      </c>
      <c r="O366" s="14">
        <f t="shared" si="16"/>
        <v>-0.12072920068412769</v>
      </c>
      <c r="P366" s="19" t="s">
        <v>953</v>
      </c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</row>
    <row r="367" spans="1:71" ht="16.5" customHeight="1" x14ac:dyDescent="0.3">
      <c r="A367" s="3"/>
      <c r="B367" s="150" t="s">
        <v>777</v>
      </c>
      <c r="C367" s="147"/>
      <c r="D367" s="147"/>
      <c r="E367" s="147"/>
      <c r="F367" s="147"/>
      <c r="G367" s="147"/>
      <c r="H367" s="147"/>
      <c r="I367" s="147"/>
      <c r="J367" s="147"/>
      <c r="K367" s="147"/>
      <c r="L367" s="147"/>
      <c r="M367" s="147"/>
      <c r="N367" s="148"/>
      <c r="O367" s="14"/>
      <c r="P367" s="6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</row>
    <row r="368" spans="1:71" ht="16.5" customHeight="1" x14ac:dyDescent="0.3">
      <c r="A368" s="3"/>
      <c r="B368" s="16">
        <f t="shared" ref="B368:N371" si="18">IFERROR(VLOOKUP($B$367,$4:$137,MATCH($P368&amp;"/"&amp;B$335,$2:$2,0),FALSE),"")</f>
        <v>8265113</v>
      </c>
      <c r="C368" s="16">
        <f t="shared" si="18"/>
        <v>8234422</v>
      </c>
      <c r="D368" s="16">
        <f t="shared" si="18"/>
        <v>7828984</v>
      </c>
      <c r="E368" s="16">
        <f t="shared" si="18"/>
        <v>7102877</v>
      </c>
      <c r="F368" s="16">
        <f t="shared" si="18"/>
        <v>7912978</v>
      </c>
      <c r="G368" s="16">
        <f t="shared" si="18"/>
        <v>14860606</v>
      </c>
      <c r="H368" s="16">
        <f t="shared" si="18"/>
        <v>42588249</v>
      </c>
      <c r="I368" s="16">
        <f t="shared" si="18"/>
        <v>65869792</v>
      </c>
      <c r="J368" s="16">
        <f t="shared" si="18"/>
        <v>93609051</v>
      </c>
      <c r="K368" s="16">
        <f t="shared" si="18"/>
        <v>124189615</v>
      </c>
      <c r="L368" s="16">
        <f t="shared" si="18"/>
        <v>133864097</v>
      </c>
      <c r="M368" s="16">
        <f t="shared" si="18"/>
        <v>127833385</v>
      </c>
      <c r="N368" s="16">
        <f t="shared" si="18"/>
        <v>122322749</v>
      </c>
      <c r="O368" s="14"/>
      <c r="P368" s="17" t="s">
        <v>949</v>
      </c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</row>
    <row r="369" spans="1:71" ht="16.5" customHeight="1" x14ac:dyDescent="0.3">
      <c r="A369" s="3"/>
      <c r="B369" s="16">
        <f t="shared" si="18"/>
        <v>8036612</v>
      </c>
      <c r="C369" s="16">
        <f t="shared" si="18"/>
        <v>8448998</v>
      </c>
      <c r="D369" s="16">
        <f t="shared" si="18"/>
        <v>7586837</v>
      </c>
      <c r="E369" s="16">
        <f t="shared" si="18"/>
        <v>7258057</v>
      </c>
      <c r="F369" s="16">
        <f t="shared" si="18"/>
        <v>8420560</v>
      </c>
      <c r="G369" s="16">
        <f t="shared" si="18"/>
        <v>19891685</v>
      </c>
      <c r="H369" s="16">
        <f t="shared" si="18"/>
        <v>49427146</v>
      </c>
      <c r="I369" s="16">
        <f t="shared" si="18"/>
        <v>71856437</v>
      </c>
      <c r="J369" s="16">
        <f t="shared" si="18"/>
        <v>103177893</v>
      </c>
      <c r="K369" s="16">
        <f t="shared" si="18"/>
        <v>129013608</v>
      </c>
      <c r="L369" s="16">
        <f t="shared" si="18"/>
        <v>132358622</v>
      </c>
      <c r="M369" s="16">
        <f t="shared" si="18"/>
        <v>129252905</v>
      </c>
      <c r="N369" s="16">
        <f t="shared" si="18"/>
        <v>123840772</v>
      </c>
      <c r="O369" s="14"/>
      <c r="P369" s="17" t="s">
        <v>950</v>
      </c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</row>
    <row r="370" spans="1:71" ht="16.5" customHeight="1" x14ac:dyDescent="0.3">
      <c r="A370" s="3"/>
      <c r="B370" s="16">
        <f t="shared" si="18"/>
        <v>8018277</v>
      </c>
      <c r="C370" s="16">
        <f t="shared" si="18"/>
        <v>8340304</v>
      </c>
      <c r="D370" s="16">
        <f t="shared" si="18"/>
        <v>7465287</v>
      </c>
      <c r="E370" s="16">
        <f t="shared" si="18"/>
        <v>7226623</v>
      </c>
      <c r="F370" s="16">
        <f t="shared" si="18"/>
        <v>8879202</v>
      </c>
      <c r="G370" s="16">
        <f t="shared" si="18"/>
        <v>26712764</v>
      </c>
      <c r="H370" s="16">
        <f t="shared" si="18"/>
        <v>55409263</v>
      </c>
      <c r="I370" s="16">
        <f t="shared" si="18"/>
        <v>77428009</v>
      </c>
      <c r="J370" s="16">
        <f t="shared" si="18"/>
        <v>112111037</v>
      </c>
      <c r="K370" s="16">
        <f t="shared" si="18"/>
        <v>130658435</v>
      </c>
      <c r="L370" s="16">
        <f t="shared" si="18"/>
        <v>130821075</v>
      </c>
      <c r="M370" s="16">
        <f t="shared" si="18"/>
        <v>127311226</v>
      </c>
      <c r="N370" s="16" t="str">
        <f t="shared" si="18"/>
        <v/>
      </c>
      <c r="O370" s="14"/>
      <c r="P370" s="17" t="s">
        <v>951</v>
      </c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</row>
    <row r="371" spans="1:71" ht="16.5" customHeight="1" x14ac:dyDescent="0.3">
      <c r="A371" s="3"/>
      <c r="B371" s="16">
        <f t="shared" si="18"/>
        <v>8143679</v>
      </c>
      <c r="C371" s="16">
        <f t="shared" si="18"/>
        <v>8167486</v>
      </c>
      <c r="D371" s="16">
        <f t="shared" si="18"/>
        <v>7367843</v>
      </c>
      <c r="E371" s="16">
        <f t="shared" si="18"/>
        <v>7616337.0800000001</v>
      </c>
      <c r="F371" s="16">
        <f t="shared" si="18"/>
        <v>11139837.528999999</v>
      </c>
      <c r="G371" s="16">
        <f t="shared" si="18"/>
        <v>35922236.163000003</v>
      </c>
      <c r="H371" s="16">
        <f t="shared" si="18"/>
        <v>60702586.423</v>
      </c>
      <c r="I371" s="16">
        <f t="shared" si="18"/>
        <v>84291102.601999998</v>
      </c>
      <c r="J371" s="16">
        <f t="shared" si="18"/>
        <v>118271443.199</v>
      </c>
      <c r="K371" s="16">
        <f t="shared" si="18"/>
        <v>132579258.89399999</v>
      </c>
      <c r="L371" s="16">
        <f t="shared" si="18"/>
        <v>130211973.8</v>
      </c>
      <c r="M371" s="16">
        <f t="shared" si="18"/>
        <v>125510307.301</v>
      </c>
      <c r="N371" s="16">
        <f>IFERROR(VLOOKUP($B$367,$4:$137,MATCH($P371&amp;"/"&amp;N$335,$2:$2,0),FALSE),IFERROR(VLOOKUP($B$367,$4:$137,MATCH($P370&amp;"/"&amp;N$335,$2:$2,0),FALSE),IFERROR(VLOOKUP($B$367,$4:$137,MATCH($P369&amp;"/"&amp;N$335,$2:$2,0),FALSE),IFERROR(VLOOKUP($B$367,$4:$137,MATCH($P368&amp;"/"&amp;N$335,$2:$2,0),FALSE),""))))</f>
        <v>123840772</v>
      </c>
      <c r="O371" s="14">
        <f t="shared" ref="O371:O372" si="19">RATE(M$335-H$335,,-H371,M371)</f>
        <v>0.15636367161607742</v>
      </c>
      <c r="P371" s="17" t="s">
        <v>952</v>
      </c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</row>
    <row r="372" spans="1:71" ht="16.5" customHeight="1" x14ac:dyDescent="0.3">
      <c r="A372" s="13"/>
      <c r="B372" s="18">
        <f t="shared" ref="B372:N372" si="20">+B371/B$389</f>
        <v>6.3582113075079993E-2</v>
      </c>
      <c r="C372" s="18">
        <f t="shared" si="20"/>
        <v>6.532644381786229E-2</v>
      </c>
      <c r="D372" s="18">
        <f t="shared" si="20"/>
        <v>7.5600637443517762E-2</v>
      </c>
      <c r="E372" s="18">
        <f t="shared" si="20"/>
        <v>8.7875081397441393E-2</v>
      </c>
      <c r="F372" s="18">
        <f t="shared" si="20"/>
        <v>0.11033048958381166</v>
      </c>
      <c r="G372" s="18">
        <f t="shared" si="20"/>
        <v>0.32066064174651743</v>
      </c>
      <c r="H372" s="18">
        <f t="shared" si="20"/>
        <v>0.48042988470761849</v>
      </c>
      <c r="I372" s="18">
        <f t="shared" si="20"/>
        <v>0.46374621574220409</v>
      </c>
      <c r="J372" s="18">
        <f t="shared" si="20"/>
        <v>0.42903215002224193</v>
      </c>
      <c r="K372" s="18">
        <f t="shared" si="20"/>
        <v>0.46671768825966414</v>
      </c>
      <c r="L372" s="18">
        <f t="shared" si="20"/>
        <v>0.4482262966652143</v>
      </c>
      <c r="M372" s="18">
        <f t="shared" si="20"/>
        <v>0.4332885277943242</v>
      </c>
      <c r="N372" s="18">
        <f t="shared" si="20"/>
        <v>0.33645614984200745</v>
      </c>
      <c r="O372" s="14">
        <f t="shared" si="19"/>
        <v>-2.0443625451865954E-2</v>
      </c>
      <c r="P372" s="19" t="s">
        <v>953</v>
      </c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</row>
    <row r="373" spans="1:71" ht="16.5" customHeight="1" x14ac:dyDescent="0.3">
      <c r="A373" s="3"/>
      <c r="B373" s="151" t="s">
        <v>781</v>
      </c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3"/>
      <c r="O373" s="14"/>
      <c r="P373" s="6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</row>
    <row r="374" spans="1:71" ht="16.5" customHeight="1" x14ac:dyDescent="0.3">
      <c r="A374" s="3"/>
      <c r="B374" s="16">
        <f t="shared" ref="B374:N377" si="21">IFERROR(VLOOKUP($B$373,$4:$137,MATCH($P374&amp;"/"&amp;B$335,$2:$2,0),FALSE),"")</f>
        <v>10467136</v>
      </c>
      <c r="C374" s="16">
        <f t="shared" si="21"/>
        <v>6528839</v>
      </c>
      <c r="D374" s="16">
        <f t="shared" si="21"/>
        <v>63750935</v>
      </c>
      <c r="E374" s="16">
        <f t="shared" si="21"/>
        <v>47500590</v>
      </c>
      <c r="F374" s="16">
        <f t="shared" si="21"/>
        <v>36541032</v>
      </c>
      <c r="G374" s="16">
        <f t="shared" si="21"/>
        <v>44115699</v>
      </c>
      <c r="H374" s="16">
        <f t="shared" si="21"/>
        <v>33328224</v>
      </c>
      <c r="I374" s="16">
        <f t="shared" si="21"/>
        <v>20919384</v>
      </c>
      <c r="J374" s="16">
        <f t="shared" si="21"/>
        <v>54413413</v>
      </c>
      <c r="K374" s="16">
        <f t="shared" si="21"/>
        <v>117633806</v>
      </c>
      <c r="L374" s="16">
        <f t="shared" si="21"/>
        <v>110444150</v>
      </c>
      <c r="M374" s="16">
        <f t="shared" si="21"/>
        <v>114725719</v>
      </c>
      <c r="N374" s="16">
        <f t="shared" si="21"/>
        <v>122998890</v>
      </c>
      <c r="O374" s="14"/>
      <c r="P374" s="17" t="s">
        <v>949</v>
      </c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</row>
    <row r="375" spans="1:71" ht="16.5" customHeight="1" x14ac:dyDescent="0.3">
      <c r="A375" s="3"/>
      <c r="B375" s="16">
        <f t="shared" si="21"/>
        <v>10313523</v>
      </c>
      <c r="C375" s="16">
        <f t="shared" si="21"/>
        <v>6437098</v>
      </c>
      <c r="D375" s="16">
        <f t="shared" si="21"/>
        <v>59906482</v>
      </c>
      <c r="E375" s="16">
        <f t="shared" si="21"/>
        <v>44433062</v>
      </c>
      <c r="F375" s="16">
        <f t="shared" si="21"/>
        <v>34507409</v>
      </c>
      <c r="G375" s="16">
        <f t="shared" si="21"/>
        <v>2114838</v>
      </c>
      <c r="H375" s="16">
        <f t="shared" si="21"/>
        <v>30082745</v>
      </c>
      <c r="I375" s="16">
        <f t="shared" si="21"/>
        <v>17937945</v>
      </c>
      <c r="J375" s="16">
        <f t="shared" si="21"/>
        <v>123056896</v>
      </c>
      <c r="K375" s="16">
        <f t="shared" si="21"/>
        <v>115821298</v>
      </c>
      <c r="L375" s="16">
        <f t="shared" si="21"/>
        <v>108591798</v>
      </c>
      <c r="M375" s="16">
        <f t="shared" si="21"/>
        <v>112627406</v>
      </c>
      <c r="N375" s="16">
        <f t="shared" si="21"/>
        <v>120617545</v>
      </c>
      <c r="O375" s="14"/>
      <c r="P375" s="17" t="s">
        <v>950</v>
      </c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</row>
    <row r="376" spans="1:71" ht="16.5" customHeight="1" x14ac:dyDescent="0.3">
      <c r="A376" s="3"/>
      <c r="B376" s="16">
        <f t="shared" si="21"/>
        <v>10148266</v>
      </c>
      <c r="C376" s="16">
        <f t="shared" si="21"/>
        <v>71971152</v>
      </c>
      <c r="D376" s="16">
        <f t="shared" si="21"/>
        <v>55941610</v>
      </c>
      <c r="E376" s="16">
        <f t="shared" si="21"/>
        <v>41321732</v>
      </c>
      <c r="F376" s="16">
        <f t="shared" si="21"/>
        <v>32894129</v>
      </c>
      <c r="G376" s="16">
        <f t="shared" si="21"/>
        <v>39306829</v>
      </c>
      <c r="H376" s="16">
        <f t="shared" si="21"/>
        <v>26826771</v>
      </c>
      <c r="I376" s="16">
        <f t="shared" si="21"/>
        <v>14848466</v>
      </c>
      <c r="J376" s="16">
        <f t="shared" si="21"/>
        <v>121294752</v>
      </c>
      <c r="K376" s="16">
        <f t="shared" si="21"/>
        <v>113891390</v>
      </c>
      <c r="L376" s="16">
        <f t="shared" si="21"/>
        <v>118946834</v>
      </c>
      <c r="M376" s="16">
        <f t="shared" si="21"/>
        <v>110555750</v>
      </c>
      <c r="N376" s="16" t="str">
        <f t="shared" si="21"/>
        <v/>
      </c>
      <c r="O376" s="14"/>
      <c r="P376" s="17" t="s">
        <v>951</v>
      </c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</row>
    <row r="377" spans="1:71" ht="16.5" customHeight="1" x14ac:dyDescent="0.3">
      <c r="A377" s="3"/>
      <c r="B377" s="16">
        <f t="shared" si="21"/>
        <v>6537923</v>
      </c>
      <c r="C377" s="16">
        <f t="shared" si="21"/>
        <v>67833122</v>
      </c>
      <c r="D377" s="16">
        <f t="shared" si="21"/>
        <v>52516978</v>
      </c>
      <c r="E377" s="16">
        <f t="shared" si="21"/>
        <v>38779760.539999999</v>
      </c>
      <c r="F377" s="16">
        <f t="shared" si="21"/>
        <v>45766334.486000001</v>
      </c>
      <c r="G377" s="16">
        <f t="shared" si="21"/>
        <v>36278485.767999999</v>
      </c>
      <c r="H377" s="16">
        <f t="shared" si="21"/>
        <v>23867132.458000001</v>
      </c>
      <c r="I377" s="16">
        <f t="shared" si="21"/>
        <v>54982906.103</v>
      </c>
      <c r="J377" s="16">
        <f t="shared" si="21"/>
        <v>119477625.914</v>
      </c>
      <c r="K377" s="16">
        <f t="shared" si="21"/>
        <v>112022749.633</v>
      </c>
      <c r="L377" s="16">
        <f t="shared" si="21"/>
        <v>116840887.94</v>
      </c>
      <c r="M377" s="16">
        <f t="shared" si="21"/>
        <v>108542393.10600001</v>
      </c>
      <c r="N377" s="16">
        <f>IFERROR(VLOOKUP($B$373,$4:$137,MATCH($P377&amp;"/"&amp;N$335,$2:$2,0),FALSE),IFERROR(VLOOKUP($B$373,$4:$137,MATCH($P376&amp;"/"&amp;N$335,$2:$2,0),FALSE),IFERROR(VLOOKUP($B$373,$4:$137,MATCH($P375&amp;"/"&amp;N$335,$2:$2,0),FALSE),IFERROR(VLOOKUP($B$373,$4:$137,MATCH($P374&amp;"/"&amp;N$335,$2:$2,0),FALSE),""))))</f>
        <v>120617545</v>
      </c>
      <c r="O377" s="14">
        <f t="shared" ref="O377:O378" si="22">RATE(M$335-H$335,,-H377,M377)</f>
        <v>0.35381658403617922</v>
      </c>
      <c r="P377" s="17" t="s">
        <v>952</v>
      </c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</row>
    <row r="378" spans="1:71" ht="16.5" customHeight="1" x14ac:dyDescent="0.3">
      <c r="A378" s="3"/>
      <c r="B378" s="18">
        <f t="shared" ref="B378:N378" si="23">+B377/B$389</f>
        <v>5.1045106205950194E-2</v>
      </c>
      <c r="C378" s="18">
        <f t="shared" si="23"/>
        <v>0.54255331852704713</v>
      </c>
      <c r="D378" s="18">
        <f t="shared" si="23"/>
        <v>0.53887101196472276</v>
      </c>
      <c r="E378" s="18">
        <f t="shared" si="23"/>
        <v>0.44742959486055017</v>
      </c>
      <c r="F378" s="18">
        <f t="shared" si="23"/>
        <v>0.45327609825115106</v>
      </c>
      <c r="G378" s="18">
        <f t="shared" si="23"/>
        <v>0.32384071178566787</v>
      </c>
      <c r="H378" s="18">
        <f t="shared" si="23"/>
        <v>0.18889613063923399</v>
      </c>
      <c r="I378" s="18">
        <f t="shared" si="23"/>
        <v>0.3025006655348958</v>
      </c>
      <c r="J378" s="18">
        <f t="shared" si="23"/>
        <v>0.43340760321313099</v>
      </c>
      <c r="K378" s="18">
        <f t="shared" si="23"/>
        <v>0.39435277567063709</v>
      </c>
      <c r="L378" s="18">
        <f t="shared" si="23"/>
        <v>0.40219925228121761</v>
      </c>
      <c r="M378" s="18">
        <f t="shared" si="23"/>
        <v>0.37471164499170051</v>
      </c>
      <c r="N378" s="18">
        <f t="shared" si="23"/>
        <v>0.32769914252549298</v>
      </c>
      <c r="O378" s="14">
        <f t="shared" si="22"/>
        <v>0.14681885760753174</v>
      </c>
      <c r="P378" s="19" t="s">
        <v>953</v>
      </c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</row>
    <row r="379" spans="1:71" ht="16.5" customHeight="1" x14ac:dyDescent="0.3">
      <c r="A379" s="13"/>
      <c r="B379" s="154" t="s">
        <v>787</v>
      </c>
      <c r="C379" s="155"/>
      <c r="D379" s="155"/>
      <c r="E379" s="155"/>
      <c r="F379" s="155"/>
      <c r="G379" s="155"/>
      <c r="H379" s="155"/>
      <c r="I379" s="155"/>
      <c r="J379" s="155"/>
      <c r="K379" s="155"/>
      <c r="L379" s="155"/>
      <c r="M379" s="155"/>
      <c r="N379" s="156"/>
      <c r="O379" s="14"/>
      <c r="P379" s="6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</row>
    <row r="380" spans="1:71" ht="16.5" customHeight="1" x14ac:dyDescent="0.3">
      <c r="A380" s="3"/>
      <c r="B380" s="16">
        <f t="shared" ref="B380:N383" si="24">IFERROR(VLOOKUP($B$379,$4:$137,MATCH($P380&amp;"/"&amp;B$335,$2:$2,0),FALSE),"")</f>
        <v>106230165</v>
      </c>
      <c r="C380" s="16">
        <f t="shared" si="24"/>
        <v>98676057</v>
      </c>
      <c r="D380" s="16">
        <f t="shared" si="24"/>
        <v>86554183</v>
      </c>
      <c r="E380" s="16">
        <f t="shared" si="24"/>
        <v>66227223</v>
      </c>
      <c r="F380" s="16">
        <f t="shared" si="24"/>
        <v>51292899</v>
      </c>
      <c r="G380" s="16">
        <f t="shared" si="24"/>
        <v>64636626</v>
      </c>
      <c r="H380" s="16">
        <f t="shared" si="24"/>
        <v>80198880</v>
      </c>
      <c r="I380" s="16">
        <f t="shared" si="24"/>
        <v>90409649</v>
      </c>
      <c r="J380" s="16">
        <f t="shared" si="24"/>
        <v>153306126</v>
      </c>
      <c r="K380" s="16">
        <f t="shared" si="24"/>
        <v>247159373</v>
      </c>
      <c r="L380" s="16">
        <f t="shared" si="24"/>
        <v>252768587</v>
      </c>
      <c r="M380" s="16">
        <f t="shared" si="24"/>
        <v>250595292</v>
      </c>
      <c r="N380" s="16">
        <f t="shared" si="24"/>
        <v>319378060</v>
      </c>
      <c r="O380" s="14"/>
      <c r="P380" s="17" t="s">
        <v>949</v>
      </c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</row>
    <row r="381" spans="1:71" ht="16.5" customHeight="1" x14ac:dyDescent="0.3">
      <c r="A381" s="3"/>
      <c r="B381" s="16">
        <f t="shared" si="24"/>
        <v>104789376</v>
      </c>
      <c r="C381" s="16">
        <f t="shared" si="24"/>
        <v>95536353</v>
      </c>
      <c r="D381" s="16">
        <f t="shared" si="24"/>
        <v>80498540</v>
      </c>
      <c r="E381" s="16">
        <f t="shared" si="24"/>
        <v>62788225</v>
      </c>
      <c r="F381" s="16">
        <f t="shared" si="24"/>
        <v>49487708</v>
      </c>
      <c r="G381" s="16">
        <f t="shared" si="24"/>
        <v>67252083</v>
      </c>
      <c r="H381" s="16">
        <f t="shared" si="24"/>
        <v>83440477</v>
      </c>
      <c r="I381" s="16">
        <f t="shared" si="24"/>
        <v>93620735</v>
      </c>
      <c r="J381" s="16">
        <f t="shared" si="24"/>
        <v>231237064</v>
      </c>
      <c r="K381" s="16">
        <f t="shared" si="24"/>
        <v>249373333</v>
      </c>
      <c r="L381" s="16">
        <f t="shared" si="24"/>
        <v>249413076</v>
      </c>
      <c r="M381" s="16">
        <f t="shared" si="24"/>
        <v>249983944</v>
      </c>
      <c r="N381" s="16">
        <f t="shared" si="24"/>
        <v>316480877</v>
      </c>
      <c r="O381" s="14"/>
      <c r="P381" s="17" t="s">
        <v>950</v>
      </c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</row>
    <row r="382" spans="1:71" ht="16.5" customHeight="1" x14ac:dyDescent="0.3">
      <c r="A382" s="3"/>
      <c r="B382" s="16">
        <f t="shared" si="24"/>
        <v>103693600</v>
      </c>
      <c r="C382" s="16">
        <f t="shared" si="24"/>
        <v>93032125</v>
      </c>
      <c r="D382" s="16">
        <f t="shared" si="24"/>
        <v>76064700</v>
      </c>
      <c r="E382" s="16">
        <f t="shared" si="24"/>
        <v>59071753</v>
      </c>
      <c r="F382" s="16">
        <f t="shared" si="24"/>
        <v>47922094</v>
      </c>
      <c r="G382" s="16">
        <f t="shared" si="24"/>
        <v>70892037</v>
      </c>
      <c r="H382" s="16">
        <f t="shared" si="24"/>
        <v>85914288</v>
      </c>
      <c r="I382" s="16">
        <f t="shared" si="24"/>
        <v>97019391</v>
      </c>
      <c r="J382" s="16">
        <f t="shared" si="24"/>
        <v>237720512</v>
      </c>
      <c r="K382" s="16">
        <f t="shared" si="24"/>
        <v>249471039</v>
      </c>
      <c r="L382" s="16">
        <f t="shared" si="24"/>
        <v>258322996</v>
      </c>
      <c r="M382" s="16">
        <f t="shared" si="24"/>
        <v>245902766</v>
      </c>
      <c r="N382" s="16" t="str">
        <f t="shared" si="24"/>
        <v/>
      </c>
      <c r="O382" s="14"/>
      <c r="P382" s="17" t="s">
        <v>951</v>
      </c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</row>
    <row r="383" spans="1:71" ht="16.5" customHeight="1" x14ac:dyDescent="0.3">
      <c r="A383" s="3"/>
      <c r="B383" s="16">
        <f t="shared" si="24"/>
        <v>101122968</v>
      </c>
      <c r="C383" s="16">
        <f t="shared" si="24"/>
        <v>91454343</v>
      </c>
      <c r="D383" s="16">
        <f t="shared" si="24"/>
        <v>71554479</v>
      </c>
      <c r="E383" s="16">
        <f t="shared" si="24"/>
        <v>53494459.460000001</v>
      </c>
      <c r="F383" s="16">
        <f t="shared" si="24"/>
        <v>62864488.511</v>
      </c>
      <c r="G383" s="16">
        <f t="shared" si="24"/>
        <v>77060828.765000001</v>
      </c>
      <c r="H383" s="16">
        <f t="shared" si="24"/>
        <v>87224051.722000003</v>
      </c>
      <c r="I383" s="16">
        <f t="shared" si="24"/>
        <v>143754403.76699999</v>
      </c>
      <c r="J383" s="16">
        <f t="shared" si="24"/>
        <v>243771011.77000001</v>
      </c>
      <c r="K383" s="16">
        <f t="shared" si="24"/>
        <v>249226494.40700001</v>
      </c>
      <c r="L383" s="16">
        <f t="shared" si="24"/>
        <v>255600312.34999999</v>
      </c>
      <c r="M383" s="16">
        <f t="shared" si="24"/>
        <v>242526970.24000001</v>
      </c>
      <c r="N383" s="16">
        <f>IFERROR(VLOOKUP($B$379,$4:$137,MATCH($P383&amp;"/"&amp;N$335,$2:$2,0),FALSE),IFERROR(VLOOKUP($B$379,$4:$137,MATCH($P382&amp;"/"&amp;N$335,$2:$2,0),FALSE),IFERROR(VLOOKUP($B$379,$4:$137,MATCH($P381&amp;"/"&amp;N$335,$2:$2,0),FALSE),IFERROR(VLOOKUP($B$379,$4:$137,MATCH($P380&amp;"/"&amp;N$335,$2:$2,0),FALSE),""))))</f>
        <v>316480877</v>
      </c>
      <c r="O383" s="14">
        <f t="shared" ref="O383:O384" si="25">RATE(M$335-H$335,,-H383,M383)</f>
        <v>0.22694404459149675</v>
      </c>
      <c r="P383" s="17" t="s">
        <v>952</v>
      </c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</row>
    <row r="384" spans="1:71" ht="16.5" customHeight="1" x14ac:dyDescent="0.3">
      <c r="A384" s="21"/>
      <c r="B384" s="18">
        <f t="shared" ref="B384:N384" si="26">+B383/B$389</f>
        <v>0.78952178565285991</v>
      </c>
      <c r="C384" s="18">
        <f t="shared" si="26"/>
        <v>0.73148420455070351</v>
      </c>
      <c r="D384" s="18">
        <f t="shared" si="26"/>
        <v>0.73421274372144008</v>
      </c>
      <c r="E384" s="18">
        <f t="shared" si="26"/>
        <v>0.61720351003157403</v>
      </c>
      <c r="F384" s="18">
        <f t="shared" si="26"/>
        <v>0.62261857740730908</v>
      </c>
      <c r="G384" s="18">
        <f t="shared" si="26"/>
        <v>0.68788520550831245</v>
      </c>
      <c r="H384" s="18">
        <f t="shared" si="26"/>
        <v>0.69033370045422215</v>
      </c>
      <c r="I384" s="18">
        <f t="shared" si="26"/>
        <v>0.79089676947281151</v>
      </c>
      <c r="J384" s="18">
        <f t="shared" si="26"/>
        <v>0.88428447699591983</v>
      </c>
      <c r="K384" s="18">
        <f t="shared" si="26"/>
        <v>0.87735000401302787</v>
      </c>
      <c r="L384" s="18">
        <f t="shared" si="26"/>
        <v>0.87984828190287778</v>
      </c>
      <c r="M384" s="18">
        <f t="shared" si="26"/>
        <v>0.8372551716704324</v>
      </c>
      <c r="N384" s="18">
        <f t="shared" si="26"/>
        <v>0.85982940556961263</v>
      </c>
      <c r="O384" s="14">
        <f t="shared" si="25"/>
        <v>3.9345051729303214E-2</v>
      </c>
      <c r="P384" s="19" t="s">
        <v>953</v>
      </c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</row>
    <row r="385" spans="1:71" ht="16.5" customHeight="1" x14ac:dyDescent="0.3">
      <c r="A385" s="3"/>
      <c r="B385" s="157" t="s">
        <v>788</v>
      </c>
      <c r="C385" s="155"/>
      <c r="D385" s="155"/>
      <c r="E385" s="155"/>
      <c r="F385" s="155"/>
      <c r="G385" s="155"/>
      <c r="H385" s="155"/>
      <c r="I385" s="155"/>
      <c r="J385" s="155"/>
      <c r="K385" s="155"/>
      <c r="L385" s="155"/>
      <c r="M385" s="155"/>
      <c r="N385" s="156"/>
      <c r="O385" s="14"/>
      <c r="P385" s="6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</row>
    <row r="386" spans="1:71" ht="16.5" customHeight="1" x14ac:dyDescent="0.3">
      <c r="A386" s="3"/>
      <c r="B386" s="16">
        <f t="shared" ref="B386:N389" si="27">IFERROR(VLOOKUP($B$385,$4:$137,MATCH($P386&amp;"/"&amp;B$335,$2:$2,0),FALSE),"")</f>
        <v>132680472</v>
      </c>
      <c r="C386" s="16">
        <f t="shared" si="27"/>
        <v>137644241</v>
      </c>
      <c r="D386" s="16">
        <f t="shared" si="27"/>
        <v>132653066</v>
      </c>
      <c r="E386" s="16">
        <f t="shared" si="27"/>
        <v>107984472</v>
      </c>
      <c r="F386" s="16">
        <f t="shared" si="27"/>
        <v>98238504</v>
      </c>
      <c r="G386" s="16">
        <f t="shared" si="27"/>
        <v>116169497</v>
      </c>
      <c r="H386" s="16">
        <f t="shared" si="27"/>
        <v>115870137</v>
      </c>
      <c r="I386" s="16">
        <f t="shared" si="27"/>
        <v>138795265</v>
      </c>
      <c r="J386" s="16">
        <f t="shared" si="27"/>
        <v>193570101</v>
      </c>
      <c r="K386" s="16">
        <f t="shared" si="27"/>
        <v>279146720</v>
      </c>
      <c r="L386" s="16">
        <f t="shared" si="27"/>
        <v>286785132</v>
      </c>
      <c r="M386" s="16">
        <f t="shared" si="27"/>
        <v>296633567</v>
      </c>
      <c r="N386" s="16">
        <f t="shared" si="27"/>
        <v>374715388</v>
      </c>
      <c r="O386" s="14"/>
      <c r="P386" s="17" t="s">
        <v>949</v>
      </c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</row>
    <row r="387" spans="1:71" ht="16.5" customHeight="1" x14ac:dyDescent="0.3">
      <c r="A387" s="3"/>
      <c r="B387" s="16">
        <f t="shared" si="27"/>
        <v>128951688</v>
      </c>
      <c r="C387" s="16">
        <f t="shared" si="27"/>
        <v>131698054</v>
      </c>
      <c r="D387" s="16">
        <f t="shared" si="27"/>
        <v>113497129</v>
      </c>
      <c r="E387" s="16">
        <f t="shared" si="27"/>
        <v>103430798</v>
      </c>
      <c r="F387" s="16">
        <f t="shared" si="27"/>
        <v>96163407</v>
      </c>
      <c r="G387" s="16">
        <f t="shared" si="27"/>
        <v>108563023</v>
      </c>
      <c r="H387" s="16">
        <f t="shared" si="27"/>
        <v>130442684</v>
      </c>
      <c r="I387" s="16">
        <f t="shared" si="27"/>
        <v>130735323</v>
      </c>
      <c r="J387" s="16">
        <f t="shared" si="27"/>
        <v>270723624</v>
      </c>
      <c r="K387" s="16">
        <f t="shared" si="27"/>
        <v>281350417</v>
      </c>
      <c r="L387" s="16">
        <f t="shared" si="27"/>
        <v>282764950</v>
      </c>
      <c r="M387" s="16">
        <f t="shared" si="27"/>
        <v>287607414</v>
      </c>
      <c r="N387" s="16">
        <f t="shared" si="27"/>
        <v>368074033</v>
      </c>
      <c r="O387" s="14"/>
      <c r="P387" s="17" t="s">
        <v>950</v>
      </c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</row>
    <row r="388" spans="1:71" ht="16.5" customHeight="1" x14ac:dyDescent="0.3">
      <c r="A388" s="3"/>
      <c r="B388" s="16">
        <f t="shared" si="27"/>
        <v>127227370</v>
      </c>
      <c r="C388" s="16">
        <f t="shared" si="27"/>
        <v>123679472</v>
      </c>
      <c r="D388" s="16">
        <f t="shared" si="27"/>
        <v>109907730</v>
      </c>
      <c r="E388" s="16">
        <f t="shared" si="27"/>
        <v>94872373</v>
      </c>
      <c r="F388" s="16">
        <f t="shared" si="27"/>
        <v>85864900</v>
      </c>
      <c r="G388" s="16">
        <f t="shared" si="27"/>
        <v>101631195</v>
      </c>
      <c r="H388" s="16">
        <f t="shared" si="27"/>
        <v>121249605</v>
      </c>
      <c r="I388" s="16">
        <f t="shared" si="27"/>
        <v>130767050</v>
      </c>
      <c r="J388" s="16">
        <f t="shared" si="27"/>
        <v>271502676</v>
      </c>
      <c r="K388" s="16">
        <f t="shared" si="27"/>
        <v>279730933</v>
      </c>
      <c r="L388" s="16">
        <f t="shared" si="27"/>
        <v>291391509</v>
      </c>
      <c r="M388" s="16">
        <f t="shared" si="27"/>
        <v>283593134</v>
      </c>
      <c r="N388" s="16" t="str">
        <f t="shared" si="27"/>
        <v/>
      </c>
      <c r="O388" s="14"/>
      <c r="P388" s="17" t="s">
        <v>951</v>
      </c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</row>
    <row r="389" spans="1:71" ht="16.5" customHeight="1" x14ac:dyDescent="0.3">
      <c r="A389" s="3"/>
      <c r="B389" s="16">
        <f t="shared" si="27"/>
        <v>128081289</v>
      </c>
      <c r="C389" s="16">
        <f t="shared" si="27"/>
        <v>125025725</v>
      </c>
      <c r="D389" s="16">
        <f t="shared" si="27"/>
        <v>97457419</v>
      </c>
      <c r="E389" s="16">
        <f t="shared" si="27"/>
        <v>86672318.920000002</v>
      </c>
      <c r="F389" s="16">
        <f t="shared" si="27"/>
        <v>100967897.18799999</v>
      </c>
      <c r="G389" s="16">
        <f t="shared" si="27"/>
        <v>112025710.31900001</v>
      </c>
      <c r="H389" s="16">
        <f t="shared" si="27"/>
        <v>126350563.017</v>
      </c>
      <c r="I389" s="16">
        <f t="shared" si="27"/>
        <v>181761273.17199999</v>
      </c>
      <c r="J389" s="16">
        <f t="shared" si="27"/>
        <v>275670350.56199998</v>
      </c>
      <c r="K389" s="16">
        <f t="shared" si="27"/>
        <v>284067354.26800001</v>
      </c>
      <c r="L389" s="16">
        <f t="shared" si="27"/>
        <v>290504985.47000003</v>
      </c>
      <c r="M389" s="16">
        <f t="shared" si="27"/>
        <v>289669121.72799999</v>
      </c>
      <c r="N389" s="16">
        <f>IFERROR(VLOOKUP($B$385,$4:$137,MATCH($P389&amp;"/"&amp;N$335,$2:$2,0),FALSE),IFERROR(VLOOKUP($B$385,$4:$137,MATCH($P388&amp;"/"&amp;N$335,$2:$2,0),FALSE),IFERROR(VLOOKUP($B$385,$4:$137,MATCH($P387&amp;"/"&amp;N$335,$2:$2,0),FALSE),IFERROR(VLOOKUP($B$385,$4:$137,MATCH($P386&amp;"/"&amp;N$335,$2:$2,0),FALSE),""))))</f>
        <v>368074033</v>
      </c>
      <c r="O389" s="14">
        <f>RATE(M$335-H$335,,-H389,M389)</f>
        <v>0.18049731660366292</v>
      </c>
      <c r="P389" s="17" t="s">
        <v>952</v>
      </c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</row>
    <row r="390" spans="1:71" ht="16.5" customHeight="1" x14ac:dyDescent="0.3">
      <c r="A390" s="3"/>
      <c r="B390" s="158" t="s">
        <v>789</v>
      </c>
      <c r="C390" s="147"/>
      <c r="D390" s="147"/>
      <c r="E390" s="147"/>
      <c r="F390" s="147"/>
      <c r="G390" s="147"/>
      <c r="H390" s="147"/>
      <c r="I390" s="147"/>
      <c r="J390" s="147"/>
      <c r="K390" s="147"/>
      <c r="L390" s="147"/>
      <c r="M390" s="147"/>
      <c r="N390" s="148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</row>
    <row r="391" spans="1:71" ht="16.5" customHeight="1" x14ac:dyDescent="0.3">
      <c r="A391" s="3"/>
      <c r="B391" s="146" t="s">
        <v>791</v>
      </c>
      <c r="C391" s="147"/>
      <c r="D391" s="147"/>
      <c r="E391" s="147"/>
      <c r="F391" s="147"/>
      <c r="G391" s="147"/>
      <c r="H391" s="147"/>
      <c r="I391" s="147"/>
      <c r="J391" s="147"/>
      <c r="K391" s="147"/>
      <c r="L391" s="147"/>
      <c r="M391" s="147"/>
      <c r="N391" s="148"/>
      <c r="O391" s="14"/>
      <c r="P391" s="6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</row>
    <row r="392" spans="1:71" ht="16.5" customHeight="1" x14ac:dyDescent="0.3">
      <c r="A392" s="3"/>
      <c r="B392" s="16">
        <f t="shared" ref="B392:N395" si="28">IFERROR(VLOOKUP($B$391,$4:$137,MATCH($P392&amp;"/"&amp;B$335,$2:$2,0),FALSE),"")</f>
        <v>4155578</v>
      </c>
      <c r="C392" s="16">
        <f t="shared" si="28"/>
        <v>3825637</v>
      </c>
      <c r="D392" s="16">
        <f t="shared" si="28"/>
        <v>3447786</v>
      </c>
      <c r="E392" s="16">
        <f t="shared" si="28"/>
        <v>2582893</v>
      </c>
      <c r="F392" s="16">
        <f t="shared" si="28"/>
        <v>3517212</v>
      </c>
      <c r="G392" s="16">
        <f t="shared" si="28"/>
        <v>12240073</v>
      </c>
      <c r="H392" s="16">
        <f t="shared" si="28"/>
        <v>19333192</v>
      </c>
      <c r="I392" s="16">
        <f t="shared" si="28"/>
        <v>23025265</v>
      </c>
      <c r="J392" s="16">
        <f t="shared" si="28"/>
        <v>32423242</v>
      </c>
      <c r="K392" s="16">
        <f t="shared" si="28"/>
        <v>31687659</v>
      </c>
      <c r="L392" s="16">
        <f t="shared" si="28"/>
        <v>33569736</v>
      </c>
      <c r="M392" s="16">
        <f t="shared" si="28"/>
        <v>39381828</v>
      </c>
      <c r="N392" s="16">
        <f t="shared" si="28"/>
        <v>39057171</v>
      </c>
      <c r="O392" s="14"/>
      <c r="P392" s="17" t="s">
        <v>949</v>
      </c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</row>
    <row r="393" spans="1:71" ht="16.5" customHeight="1" x14ac:dyDescent="0.3">
      <c r="A393" s="3"/>
      <c r="B393" s="16">
        <f t="shared" si="28"/>
        <v>4754706</v>
      </c>
      <c r="C393" s="16">
        <f t="shared" si="28"/>
        <v>3990364</v>
      </c>
      <c r="D393" s="16">
        <f t="shared" si="28"/>
        <v>2614518</v>
      </c>
      <c r="E393" s="16">
        <f t="shared" si="28"/>
        <v>2782668</v>
      </c>
      <c r="F393" s="16">
        <f t="shared" si="28"/>
        <v>10340113</v>
      </c>
      <c r="G393" s="16">
        <f t="shared" si="28"/>
        <v>7034989</v>
      </c>
      <c r="H393" s="16">
        <f t="shared" si="28"/>
        <v>20945581</v>
      </c>
      <c r="I393" s="16">
        <f t="shared" si="28"/>
        <v>22606055</v>
      </c>
      <c r="J393" s="16">
        <f t="shared" si="28"/>
        <v>31585075</v>
      </c>
      <c r="K393" s="16">
        <f t="shared" si="28"/>
        <v>30801025</v>
      </c>
      <c r="L393" s="16">
        <f t="shared" si="28"/>
        <v>31058578</v>
      </c>
      <c r="M393" s="16">
        <f t="shared" si="28"/>
        <v>38210690</v>
      </c>
      <c r="N393" s="16">
        <f t="shared" si="28"/>
        <v>39242574</v>
      </c>
      <c r="O393" s="14"/>
      <c r="P393" s="17" t="s">
        <v>950</v>
      </c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</row>
    <row r="394" spans="1:71" ht="16.5" customHeight="1" x14ac:dyDescent="0.3">
      <c r="A394" s="3"/>
      <c r="B394" s="16">
        <f t="shared" si="28"/>
        <v>4738731</v>
      </c>
      <c r="C394" s="16">
        <f t="shared" si="28"/>
        <v>3274747</v>
      </c>
      <c r="D394" s="16">
        <f t="shared" si="28"/>
        <v>2865634</v>
      </c>
      <c r="E394" s="16">
        <f t="shared" si="28"/>
        <v>2601196</v>
      </c>
      <c r="F394" s="16">
        <f t="shared" si="28"/>
        <v>12173472</v>
      </c>
      <c r="G394" s="16">
        <f t="shared" si="28"/>
        <v>17263745</v>
      </c>
      <c r="H394" s="16">
        <f t="shared" si="28"/>
        <v>20250175</v>
      </c>
      <c r="I394" s="16">
        <f t="shared" si="28"/>
        <v>22621310</v>
      </c>
      <c r="J394" s="16">
        <f t="shared" si="28"/>
        <v>29951420</v>
      </c>
      <c r="K394" s="16">
        <f t="shared" si="28"/>
        <v>28276413</v>
      </c>
      <c r="L394" s="16">
        <f t="shared" si="28"/>
        <v>33281146</v>
      </c>
      <c r="M394" s="16">
        <f t="shared" si="28"/>
        <v>40387093</v>
      </c>
      <c r="N394" s="16" t="str">
        <f t="shared" si="28"/>
        <v/>
      </c>
      <c r="O394" s="14"/>
      <c r="P394" s="17" t="s">
        <v>951</v>
      </c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</row>
    <row r="395" spans="1:71" ht="16.5" customHeight="1" x14ac:dyDescent="0.3">
      <c r="A395" s="3"/>
      <c r="B395" s="16">
        <f t="shared" si="28"/>
        <v>4263084</v>
      </c>
      <c r="C395" s="16">
        <f t="shared" si="28"/>
        <v>2728774</v>
      </c>
      <c r="D395" s="16">
        <f t="shared" si="28"/>
        <v>3159585</v>
      </c>
      <c r="E395" s="16">
        <f t="shared" si="28"/>
        <v>3520283.47</v>
      </c>
      <c r="F395" s="16">
        <f t="shared" si="28"/>
        <v>14785111.6</v>
      </c>
      <c r="G395" s="16">
        <f t="shared" si="28"/>
        <v>21254377.894000001</v>
      </c>
      <c r="H395" s="16">
        <f t="shared" si="28"/>
        <v>23092055.329</v>
      </c>
      <c r="I395" s="16">
        <f t="shared" si="28"/>
        <v>27750537.993999999</v>
      </c>
      <c r="J395" s="16">
        <f t="shared" si="28"/>
        <v>34292055.244000003</v>
      </c>
      <c r="K395" s="16">
        <f t="shared" si="28"/>
        <v>32140894.338</v>
      </c>
      <c r="L395" s="16">
        <f t="shared" si="28"/>
        <v>37679694.759999998</v>
      </c>
      <c r="M395" s="16">
        <f t="shared" si="28"/>
        <v>41376819.745999999</v>
      </c>
      <c r="N395" s="16">
        <f>IFERROR(VLOOKUP($B$391,$4:$137,MATCH($P395&amp;"/"&amp;N$335,$2:$2,0),FALSE),IFERROR(VLOOKUP($B$391,$4:$137,MATCH($P394&amp;"/"&amp;N$335,$2:$2,0),FALSE),IFERROR(VLOOKUP($B$391,$4:$137,MATCH($P393&amp;"/"&amp;N$335,$2:$2,0),FALSE),IFERROR(VLOOKUP($B$391,$4:$137,MATCH($P392&amp;"/"&amp;N$335,$2:$2,0),FALSE),""))))</f>
        <v>39242574</v>
      </c>
      <c r="O395" s="14">
        <f t="shared" ref="O395:O396" si="29">RATE(M$335-H$335,,-H395,M395)</f>
        <v>0.1237220520709375</v>
      </c>
      <c r="P395" s="17" t="s">
        <v>952</v>
      </c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</row>
    <row r="396" spans="1:71" ht="16.5" customHeight="1" x14ac:dyDescent="0.3">
      <c r="A396" s="13"/>
      <c r="B396" s="18">
        <f t="shared" ref="B396:N396" si="30">+B395/B$389</f>
        <v>3.3284205938933047E-2</v>
      </c>
      <c r="C396" s="18">
        <f t="shared" si="30"/>
        <v>2.1825700270884252E-2</v>
      </c>
      <c r="D396" s="18">
        <f t="shared" si="30"/>
        <v>3.2420158797761715E-2</v>
      </c>
      <c r="E396" s="18">
        <f t="shared" si="30"/>
        <v>4.0616006515866741E-2</v>
      </c>
      <c r="F396" s="18">
        <f t="shared" si="30"/>
        <v>0.1464337874886158</v>
      </c>
      <c r="G396" s="18">
        <f t="shared" si="30"/>
        <v>0.18972767798996204</v>
      </c>
      <c r="H396" s="18">
        <f t="shared" si="30"/>
        <v>0.18276179209342383</v>
      </c>
      <c r="I396" s="18">
        <f t="shared" si="30"/>
        <v>0.15267574610208509</v>
      </c>
      <c r="J396" s="18">
        <f t="shared" si="30"/>
        <v>0.12439515230451853</v>
      </c>
      <c r="K396" s="18">
        <f t="shared" si="30"/>
        <v>0.11314532928580399</v>
      </c>
      <c r="L396" s="18">
        <f t="shared" si="30"/>
        <v>0.12970412435104703</v>
      </c>
      <c r="M396" s="18">
        <f t="shared" si="30"/>
        <v>0.14284166534275247</v>
      </c>
      <c r="N396" s="18">
        <f t="shared" si="30"/>
        <v>0.10661598070407755</v>
      </c>
      <c r="O396" s="14">
        <f t="shared" si="29"/>
        <v>-4.8094361362524665E-2</v>
      </c>
      <c r="P396" s="19" t="s">
        <v>953</v>
      </c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</row>
    <row r="397" spans="1:71" ht="16.5" customHeight="1" x14ac:dyDescent="0.3">
      <c r="A397" s="13"/>
      <c r="B397" s="146" t="s">
        <v>799</v>
      </c>
      <c r="C397" s="147"/>
      <c r="D397" s="147"/>
      <c r="E397" s="147"/>
      <c r="F397" s="147"/>
      <c r="G397" s="147"/>
      <c r="H397" s="147"/>
      <c r="I397" s="147"/>
      <c r="J397" s="147"/>
      <c r="K397" s="147"/>
      <c r="L397" s="147"/>
      <c r="M397" s="147"/>
      <c r="N397" s="148"/>
      <c r="O397" s="14"/>
      <c r="P397" s="6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</row>
    <row r="398" spans="1:71" ht="16.5" customHeight="1" x14ac:dyDescent="0.3">
      <c r="A398" s="3"/>
      <c r="B398" s="16">
        <f t="shared" ref="B398:N401" si="31">IFERROR(VLOOKUP($B$397,$4:$137,MATCH($P398&amp;"/"&amp;B$335,$2:$2,0),FALSE),"")</f>
        <v>29699890</v>
      </c>
      <c r="C398" s="16">
        <f t="shared" si="31"/>
        <v>22553043</v>
      </c>
      <c r="D398" s="16">
        <f t="shared" si="31"/>
        <v>19764143</v>
      </c>
      <c r="E398" s="16">
        <f t="shared" si="31"/>
        <v>50324199</v>
      </c>
      <c r="F398" s="16">
        <f t="shared" si="31"/>
        <v>44984392</v>
      </c>
      <c r="G398" s="16">
        <f t="shared" si="31"/>
        <v>55126353</v>
      </c>
      <c r="H398" s="16">
        <f t="shared" si="31"/>
        <v>57013382</v>
      </c>
      <c r="I398" s="16">
        <f t="shared" si="31"/>
        <v>63847688</v>
      </c>
      <c r="J398" s="16">
        <f t="shared" si="31"/>
        <v>81097595</v>
      </c>
      <c r="K398" s="16">
        <f t="shared" si="31"/>
        <v>73700433</v>
      </c>
      <c r="L398" s="16">
        <f t="shared" si="31"/>
        <v>74015197</v>
      </c>
      <c r="M398" s="16">
        <f t="shared" si="31"/>
        <v>79364520</v>
      </c>
      <c r="N398" s="16">
        <f t="shared" si="31"/>
        <v>125580625</v>
      </c>
      <c r="O398" s="14"/>
      <c r="P398" s="17" t="s">
        <v>949</v>
      </c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</row>
    <row r="399" spans="1:71" ht="16.5" customHeight="1" x14ac:dyDescent="0.3">
      <c r="A399" s="3"/>
      <c r="B399" s="16">
        <f t="shared" si="31"/>
        <v>25321079</v>
      </c>
      <c r="C399" s="16">
        <f t="shared" si="31"/>
        <v>22450277</v>
      </c>
      <c r="D399" s="16">
        <f t="shared" si="31"/>
        <v>19913801</v>
      </c>
      <c r="E399" s="16">
        <f t="shared" si="31"/>
        <v>39797075</v>
      </c>
      <c r="F399" s="16">
        <f t="shared" si="31"/>
        <v>37048029</v>
      </c>
      <c r="G399" s="16">
        <f t="shared" si="31"/>
        <v>38535584</v>
      </c>
      <c r="H399" s="16">
        <f t="shared" si="31"/>
        <v>41650696</v>
      </c>
      <c r="I399" s="16">
        <f t="shared" si="31"/>
        <v>45757898</v>
      </c>
      <c r="J399" s="16">
        <f t="shared" si="31"/>
        <v>62895959</v>
      </c>
      <c r="K399" s="16">
        <f t="shared" si="31"/>
        <v>68340236</v>
      </c>
      <c r="L399" s="16">
        <f t="shared" si="31"/>
        <v>69294894</v>
      </c>
      <c r="M399" s="16">
        <f t="shared" si="31"/>
        <v>67588970</v>
      </c>
      <c r="N399" s="16">
        <f t="shared" si="31"/>
        <v>115136985</v>
      </c>
      <c r="O399" s="14"/>
      <c r="P399" s="17" t="s">
        <v>950</v>
      </c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</row>
    <row r="400" spans="1:71" ht="16.5" customHeight="1" x14ac:dyDescent="0.3">
      <c r="A400" s="3"/>
      <c r="B400" s="16">
        <f t="shared" si="31"/>
        <v>28054617</v>
      </c>
      <c r="C400" s="16">
        <f t="shared" si="31"/>
        <v>18427772</v>
      </c>
      <c r="D400" s="16">
        <f t="shared" si="31"/>
        <v>24576807</v>
      </c>
      <c r="E400" s="16">
        <f t="shared" si="31"/>
        <v>42398290</v>
      </c>
      <c r="F400" s="16">
        <f t="shared" si="31"/>
        <v>37593931</v>
      </c>
      <c r="G400" s="16">
        <f t="shared" si="31"/>
        <v>42243818</v>
      </c>
      <c r="H400" s="16">
        <f t="shared" si="31"/>
        <v>41306329</v>
      </c>
      <c r="I400" s="16">
        <f t="shared" si="31"/>
        <v>56493331</v>
      </c>
      <c r="J400" s="16">
        <f t="shared" si="31"/>
        <v>68778919</v>
      </c>
      <c r="K400" s="16">
        <f t="shared" si="31"/>
        <v>72380108</v>
      </c>
      <c r="L400" s="16">
        <f t="shared" si="31"/>
        <v>78993350</v>
      </c>
      <c r="M400" s="16">
        <f t="shared" si="31"/>
        <v>91260040</v>
      </c>
      <c r="N400" s="16" t="str">
        <f t="shared" si="31"/>
        <v/>
      </c>
      <c r="O400" s="14"/>
      <c r="P400" s="17" t="s">
        <v>951</v>
      </c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</row>
    <row r="401" spans="1:71" ht="16.5" customHeight="1" x14ac:dyDescent="0.3">
      <c r="A401" s="3"/>
      <c r="B401" s="16">
        <f t="shared" si="31"/>
        <v>24859836</v>
      </c>
      <c r="C401" s="16">
        <f t="shared" si="31"/>
        <v>16583083</v>
      </c>
      <c r="D401" s="16">
        <f t="shared" si="31"/>
        <v>35489103</v>
      </c>
      <c r="E401" s="16">
        <f t="shared" si="31"/>
        <v>29734441.239999998</v>
      </c>
      <c r="F401" s="16">
        <f t="shared" si="31"/>
        <v>36287626.126000002</v>
      </c>
      <c r="G401" s="16">
        <f t="shared" si="31"/>
        <v>45491235.741999999</v>
      </c>
      <c r="H401" s="16">
        <f t="shared" si="31"/>
        <v>42906118.340999998</v>
      </c>
      <c r="I401" s="16">
        <f t="shared" si="31"/>
        <v>57533292.483000003</v>
      </c>
      <c r="J401" s="16">
        <f t="shared" si="31"/>
        <v>69328028.223000005</v>
      </c>
      <c r="K401" s="16">
        <f t="shared" si="31"/>
        <v>69600775.677000001</v>
      </c>
      <c r="L401" s="16">
        <f t="shared" si="31"/>
        <v>72764455.810000002</v>
      </c>
      <c r="M401" s="16">
        <f t="shared" si="31"/>
        <v>105255299.816</v>
      </c>
      <c r="N401" s="16">
        <f>IFERROR(VLOOKUP($B$397,$4:$137,MATCH($P401&amp;"/"&amp;N$335,$2:$2,0),FALSE),IFERROR(VLOOKUP($B$397,$4:$137,MATCH($P400&amp;"/"&amp;N$335,$2:$2,0),FALSE),IFERROR(VLOOKUP($B$397,$4:$137,MATCH($P399&amp;"/"&amp;N$335,$2:$2,0),FALSE),IFERROR(VLOOKUP($B$397,$4:$137,MATCH($P398&amp;"/"&amp;N$335,$2:$2,0),FALSE),""))))</f>
        <v>115136985</v>
      </c>
      <c r="O401" s="14">
        <f t="shared" ref="O401:O402" si="32">RATE(M$335-H$335,,-H401,M401)</f>
        <v>0.19658884332117396</v>
      </c>
      <c r="P401" s="17" t="s">
        <v>952</v>
      </c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</row>
    <row r="402" spans="1:71" ht="16.5" customHeight="1" x14ac:dyDescent="0.3">
      <c r="A402" s="3"/>
      <c r="B402" s="18">
        <f t="shared" ref="B402:N402" si="33">+B401/B$389</f>
        <v>0.19409420528239688</v>
      </c>
      <c r="C402" s="18">
        <f t="shared" si="33"/>
        <v>0.13263736722982411</v>
      </c>
      <c r="D402" s="18">
        <f t="shared" si="33"/>
        <v>0.36414983450362048</v>
      </c>
      <c r="E402" s="18">
        <f t="shared" si="33"/>
        <v>0.34306733234454456</v>
      </c>
      <c r="F402" s="18">
        <f t="shared" si="33"/>
        <v>0.3593976614015566</v>
      </c>
      <c r="G402" s="18">
        <f t="shared" si="33"/>
        <v>0.40607852976304232</v>
      </c>
      <c r="H402" s="18">
        <f t="shared" si="33"/>
        <v>0.33957995371359873</v>
      </c>
      <c r="I402" s="18">
        <f t="shared" si="33"/>
        <v>0.31653218245537085</v>
      </c>
      <c r="J402" s="18">
        <f t="shared" si="33"/>
        <v>0.25148888185350099</v>
      </c>
      <c r="K402" s="18">
        <f t="shared" si="33"/>
        <v>0.24501504530976823</v>
      </c>
      <c r="L402" s="18">
        <f t="shared" si="33"/>
        <v>0.25047575583694853</v>
      </c>
      <c r="M402" s="18">
        <f t="shared" si="33"/>
        <v>0.36336389321756907</v>
      </c>
      <c r="N402" s="18">
        <f t="shared" si="33"/>
        <v>0.31280931192448452</v>
      </c>
      <c r="O402" s="14">
        <f t="shared" si="32"/>
        <v>1.3631142139151373E-2</v>
      </c>
      <c r="P402" s="19" t="s">
        <v>953</v>
      </c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</row>
    <row r="403" spans="1:71" ht="16.5" customHeight="1" x14ac:dyDescent="0.3">
      <c r="A403" s="3"/>
      <c r="B403" s="146" t="s">
        <v>826</v>
      </c>
      <c r="C403" s="147"/>
      <c r="D403" s="147"/>
      <c r="E403" s="147"/>
      <c r="F403" s="147"/>
      <c r="G403" s="147"/>
      <c r="H403" s="147"/>
      <c r="I403" s="147"/>
      <c r="J403" s="147"/>
      <c r="K403" s="147"/>
      <c r="L403" s="147"/>
      <c r="M403" s="147"/>
      <c r="N403" s="148"/>
      <c r="O403" s="14"/>
      <c r="P403" s="6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</row>
    <row r="404" spans="1:71" ht="16.5" customHeight="1" x14ac:dyDescent="0.3">
      <c r="A404" s="3"/>
      <c r="B404" s="16">
        <f t="shared" ref="B404:N407" si="34">IFERROR(VLOOKUP($B$403,$4:$137,MATCH($P404&amp;"/"&amp;B$335,$2:$2,0),FALSE),"")</f>
        <v>4346090</v>
      </c>
      <c r="C404" s="16">
        <f t="shared" si="34"/>
        <v>150292678</v>
      </c>
      <c r="D404" s="16">
        <f t="shared" si="34"/>
        <v>133307663</v>
      </c>
      <c r="E404" s="16">
        <f t="shared" si="34"/>
        <v>108572082</v>
      </c>
      <c r="F404" s="16">
        <f t="shared" si="34"/>
        <v>98765857</v>
      </c>
      <c r="G404" s="16">
        <f t="shared" si="34"/>
        <v>116667972</v>
      </c>
      <c r="H404" s="16">
        <f t="shared" si="34"/>
        <v>116385386</v>
      </c>
      <c r="I404" s="16">
        <f t="shared" si="34"/>
        <v>140730288</v>
      </c>
      <c r="J404" s="16">
        <f t="shared" si="34"/>
        <v>195913970</v>
      </c>
      <c r="K404" s="16">
        <f t="shared" si="34"/>
        <v>281697362</v>
      </c>
      <c r="L404" s="16">
        <f t="shared" si="34"/>
        <v>394468709</v>
      </c>
      <c r="M404" s="16">
        <f t="shared" si="34"/>
        <v>298119722</v>
      </c>
      <c r="N404" s="16">
        <f t="shared" si="34"/>
        <v>558760835</v>
      </c>
      <c r="O404" s="14"/>
      <c r="P404" s="17" t="s">
        <v>949</v>
      </c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</row>
    <row r="405" spans="1:71" ht="16.5" customHeight="1" x14ac:dyDescent="0.3">
      <c r="A405" s="3"/>
      <c r="B405" s="16">
        <f t="shared" si="34"/>
        <v>139996696</v>
      </c>
      <c r="C405" s="16">
        <f t="shared" si="34"/>
        <v>132439730</v>
      </c>
      <c r="D405" s="16">
        <f t="shared" si="34"/>
        <v>114140293</v>
      </c>
      <c r="E405" s="16">
        <f t="shared" si="34"/>
        <v>104010045</v>
      </c>
      <c r="F405" s="16">
        <f t="shared" si="34"/>
        <v>96680078</v>
      </c>
      <c r="G405" s="16">
        <f t="shared" si="34"/>
        <v>123156245</v>
      </c>
      <c r="H405" s="16">
        <f t="shared" si="34"/>
        <v>130979487</v>
      </c>
      <c r="I405" s="16">
        <f t="shared" si="34"/>
        <v>132752761</v>
      </c>
      <c r="J405" s="16">
        <f t="shared" si="34"/>
        <v>392069740</v>
      </c>
      <c r="K405" s="16">
        <f t="shared" si="34"/>
        <v>283044843</v>
      </c>
      <c r="L405" s="16">
        <f t="shared" si="34"/>
        <v>284762702</v>
      </c>
      <c r="M405" s="16">
        <f t="shared" si="34"/>
        <v>289072997</v>
      </c>
      <c r="N405" s="16">
        <f t="shared" si="34"/>
        <v>547587010</v>
      </c>
      <c r="O405" s="14"/>
      <c r="P405" s="17" t="s">
        <v>950</v>
      </c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</row>
    <row r="406" spans="1:71" ht="16.5" customHeight="1" x14ac:dyDescent="0.3">
      <c r="A406" s="3"/>
      <c r="B406" s="16">
        <f t="shared" si="34"/>
        <v>138560606</v>
      </c>
      <c r="C406" s="16">
        <f t="shared" si="34"/>
        <v>124402389</v>
      </c>
      <c r="D406" s="16">
        <f t="shared" si="34"/>
        <v>110531919</v>
      </c>
      <c r="E406" s="16">
        <f t="shared" si="34"/>
        <v>95425292</v>
      </c>
      <c r="F406" s="16">
        <f t="shared" si="34"/>
        <v>86378138</v>
      </c>
      <c r="G406" s="16">
        <f t="shared" si="34"/>
        <v>102139727</v>
      </c>
      <c r="H406" s="16">
        <f t="shared" si="34"/>
        <v>121789548</v>
      </c>
      <c r="I406" s="16">
        <f t="shared" si="34"/>
        <v>145017412</v>
      </c>
      <c r="J406" s="16">
        <f t="shared" si="34"/>
        <v>272755130</v>
      </c>
      <c r="K406" s="16">
        <f t="shared" si="34"/>
        <v>281721821</v>
      </c>
      <c r="L406" s="16">
        <f t="shared" si="34"/>
        <v>293398563</v>
      </c>
      <c r="M406" s="16">
        <f t="shared" si="34"/>
        <v>284978081</v>
      </c>
      <c r="N406" s="16" t="str">
        <f t="shared" si="34"/>
        <v/>
      </c>
      <c r="O406" s="14"/>
      <c r="P406" s="17" t="s">
        <v>951</v>
      </c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</row>
    <row r="407" spans="1:71" ht="16.5" customHeight="1" x14ac:dyDescent="0.3">
      <c r="A407" s="3"/>
      <c r="B407" s="16">
        <f t="shared" si="34"/>
        <v>141384455</v>
      </c>
      <c r="C407" s="16">
        <f t="shared" si="34"/>
        <v>125703943</v>
      </c>
      <c r="D407" s="16">
        <f t="shared" si="34"/>
        <v>97985404</v>
      </c>
      <c r="E407" s="16">
        <f t="shared" si="34"/>
        <v>87207395.489999995</v>
      </c>
      <c r="F407" s="16">
        <f t="shared" si="34"/>
        <v>101469601.993</v>
      </c>
      <c r="G407" s="16">
        <f t="shared" si="34"/>
        <v>112535795.288</v>
      </c>
      <c r="H407" s="16">
        <f t="shared" si="34"/>
        <v>126900828.97400001</v>
      </c>
      <c r="I407" s="16">
        <f t="shared" si="34"/>
        <v>184101300.86199999</v>
      </c>
      <c r="J407" s="16">
        <f t="shared" si="34"/>
        <v>278363574.14499998</v>
      </c>
      <c r="K407" s="16">
        <f t="shared" si="34"/>
        <v>285945809.55199999</v>
      </c>
      <c r="L407" s="16">
        <f t="shared" si="34"/>
        <v>403895690.08000004</v>
      </c>
      <c r="M407" s="16">
        <f t="shared" si="34"/>
        <v>291044016.04399997</v>
      </c>
      <c r="N407" s="16">
        <f>IFERROR(VLOOKUP($B$403,$4:$137,MATCH($P407&amp;"/"&amp;N$335,$2:$2,0),FALSE),IFERROR(VLOOKUP($B$403,$4:$137,MATCH($P406&amp;"/"&amp;N$335,$2:$2,0),FALSE),IFERROR(VLOOKUP($B$403,$4:$137,MATCH($P405&amp;"/"&amp;N$335,$2:$2,0),FALSE),IFERROR(VLOOKUP($B$403,$4:$137,MATCH($P404&amp;"/"&amp;N$335,$2:$2,0),FALSE),""))))</f>
        <v>547587010</v>
      </c>
      <c r="O407" s="14">
        <f t="shared" ref="O407:O408" si="35">RATE(M$335-H$335,,-H407,M407)</f>
        <v>0.18058930081305774</v>
      </c>
      <c r="P407" s="17" t="s">
        <v>952</v>
      </c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</row>
    <row r="408" spans="1:71" ht="16.5" customHeight="1" x14ac:dyDescent="0.3">
      <c r="A408" s="3"/>
      <c r="B408" s="18">
        <f t="shared" ref="B408:N408" si="36">+B407/B$389</f>
        <v>1.1038650227825237</v>
      </c>
      <c r="C408" s="18">
        <f t="shared" si="36"/>
        <v>1.0054246276116374</v>
      </c>
      <c r="D408" s="18">
        <f t="shared" si="36"/>
        <v>1.0054175967865515</v>
      </c>
      <c r="E408" s="18">
        <f t="shared" si="36"/>
        <v>1.0061735577940851</v>
      </c>
      <c r="F408" s="18">
        <f t="shared" si="36"/>
        <v>1.0049689536869906</v>
      </c>
      <c r="G408" s="18">
        <f t="shared" si="36"/>
        <v>1.0045532848445906</v>
      </c>
      <c r="H408" s="18">
        <f t="shared" si="36"/>
        <v>1.0043550732490678</v>
      </c>
      <c r="I408" s="18">
        <f t="shared" si="36"/>
        <v>1.0128741818824389</v>
      </c>
      <c r="J408" s="18">
        <f t="shared" si="36"/>
        <v>1.0097697252443341</v>
      </c>
      <c r="K408" s="18">
        <f t="shared" si="36"/>
        <v>1.0066127108792227</v>
      </c>
      <c r="L408" s="18">
        <f t="shared" si="36"/>
        <v>1.3903227492862069</v>
      </c>
      <c r="M408" s="18">
        <f t="shared" si="36"/>
        <v>1.0047464303678562</v>
      </c>
      <c r="N408" s="18">
        <f t="shared" si="36"/>
        <v>1.487708887086854</v>
      </c>
      <c r="O408" s="14">
        <f t="shared" si="35"/>
        <v>7.7919880122900677E-5</v>
      </c>
      <c r="P408" s="19" t="s">
        <v>953</v>
      </c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</row>
    <row r="409" spans="1:71" ht="16.5" customHeight="1" x14ac:dyDescent="0.3">
      <c r="A409" s="3"/>
      <c r="B409" s="146" t="s">
        <v>827</v>
      </c>
      <c r="C409" s="147"/>
      <c r="D409" s="147"/>
      <c r="E409" s="147"/>
      <c r="F409" s="147"/>
      <c r="G409" s="147"/>
      <c r="H409" s="147"/>
      <c r="I409" s="147"/>
      <c r="J409" s="147"/>
      <c r="K409" s="147"/>
      <c r="L409" s="147"/>
      <c r="M409" s="147"/>
      <c r="N409" s="148"/>
      <c r="O409" s="14"/>
      <c r="P409" s="6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</row>
    <row r="410" spans="1:71" ht="16.5" customHeight="1" x14ac:dyDescent="0.3">
      <c r="A410" s="3"/>
      <c r="B410" s="16">
        <f t="shared" ref="B410:N413" si="37">IFERROR(VLOOKUP($B$409,$4:$137,MATCH($P410&amp;"/"&amp;B$335,$2:$2,0),FALSE),"")</f>
        <v>22225219</v>
      </c>
      <c r="C410" s="16">
        <f t="shared" si="37"/>
        <v>0</v>
      </c>
      <c r="D410" s="16">
        <f t="shared" si="37"/>
        <v>0</v>
      </c>
      <c r="E410" s="16">
        <f t="shared" si="37"/>
        <v>0</v>
      </c>
      <c r="F410" s="16">
        <f t="shared" si="37"/>
        <v>0</v>
      </c>
      <c r="G410" s="16">
        <f t="shared" si="37"/>
        <v>0</v>
      </c>
      <c r="H410" s="16">
        <f t="shared" si="37"/>
        <v>0</v>
      </c>
      <c r="I410" s="16">
        <f t="shared" si="37"/>
        <v>0</v>
      </c>
      <c r="J410" s="16">
        <f t="shared" si="37"/>
        <v>0</v>
      </c>
      <c r="K410" s="16">
        <f t="shared" si="37"/>
        <v>0</v>
      </c>
      <c r="L410" s="16">
        <f t="shared" si="37"/>
        <v>0</v>
      </c>
      <c r="M410" s="16">
        <f t="shared" si="37"/>
        <v>0</v>
      </c>
      <c r="N410" s="16">
        <f t="shared" si="37"/>
        <v>0</v>
      </c>
      <c r="O410" s="14"/>
      <c r="P410" s="17" t="s">
        <v>949</v>
      </c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</row>
    <row r="411" spans="1:71" ht="16.5" customHeight="1" x14ac:dyDescent="0.3">
      <c r="A411" s="3"/>
      <c r="B411" s="16">
        <f t="shared" si="37"/>
        <v>0</v>
      </c>
      <c r="C411" s="16">
        <f t="shared" si="37"/>
        <v>0</v>
      </c>
      <c r="D411" s="16">
        <f t="shared" si="37"/>
        <v>0</v>
      </c>
      <c r="E411" s="16">
        <f t="shared" si="37"/>
        <v>0</v>
      </c>
      <c r="F411" s="16">
        <f t="shared" si="37"/>
        <v>0</v>
      </c>
      <c r="G411" s="16">
        <f t="shared" si="37"/>
        <v>7128274</v>
      </c>
      <c r="H411" s="16">
        <f t="shared" si="37"/>
        <v>0</v>
      </c>
      <c r="I411" s="16">
        <f t="shared" si="37"/>
        <v>0</v>
      </c>
      <c r="J411" s="16">
        <f t="shared" si="37"/>
        <v>0</v>
      </c>
      <c r="K411" s="16">
        <f t="shared" si="37"/>
        <v>0</v>
      </c>
      <c r="L411" s="16">
        <f t="shared" si="37"/>
        <v>0</v>
      </c>
      <c r="M411" s="16">
        <f t="shared" si="37"/>
        <v>0</v>
      </c>
      <c r="N411" s="16">
        <f t="shared" si="37"/>
        <v>0</v>
      </c>
      <c r="O411" s="14"/>
      <c r="P411" s="17" t="s">
        <v>950</v>
      </c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</row>
    <row r="412" spans="1:71" ht="16.5" customHeight="1" x14ac:dyDescent="0.3">
      <c r="A412" s="3"/>
      <c r="B412" s="16">
        <f t="shared" si="37"/>
        <v>0</v>
      </c>
      <c r="C412" s="16">
        <f t="shared" si="37"/>
        <v>0</v>
      </c>
      <c r="D412" s="16">
        <f t="shared" si="37"/>
        <v>0</v>
      </c>
      <c r="E412" s="16">
        <f t="shared" si="37"/>
        <v>0</v>
      </c>
      <c r="F412" s="16">
        <f t="shared" si="37"/>
        <v>0</v>
      </c>
      <c r="G412" s="16">
        <f t="shared" si="37"/>
        <v>0</v>
      </c>
      <c r="H412" s="16">
        <f t="shared" si="37"/>
        <v>0</v>
      </c>
      <c r="I412" s="16">
        <f t="shared" si="37"/>
        <v>0</v>
      </c>
      <c r="J412" s="16">
        <f t="shared" si="37"/>
        <v>0</v>
      </c>
      <c r="K412" s="16">
        <f t="shared" si="37"/>
        <v>0</v>
      </c>
      <c r="L412" s="16">
        <f t="shared" si="37"/>
        <v>0</v>
      </c>
      <c r="M412" s="16">
        <f t="shared" si="37"/>
        <v>0</v>
      </c>
      <c r="N412" s="16" t="str">
        <f t="shared" si="37"/>
        <v/>
      </c>
      <c r="O412" s="14"/>
      <c r="P412" s="17" t="s">
        <v>951</v>
      </c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</row>
    <row r="413" spans="1:71" ht="16.5" customHeight="1" x14ac:dyDescent="0.3">
      <c r="A413" s="3"/>
      <c r="B413" s="16">
        <f t="shared" si="37"/>
        <v>0</v>
      </c>
      <c r="C413" s="16">
        <f t="shared" si="37"/>
        <v>0</v>
      </c>
      <c r="D413" s="16">
        <f t="shared" si="37"/>
        <v>0</v>
      </c>
      <c r="E413" s="16">
        <f t="shared" si="37"/>
        <v>0</v>
      </c>
      <c r="F413" s="16">
        <f t="shared" si="37"/>
        <v>0</v>
      </c>
      <c r="G413" s="16">
        <f t="shared" si="37"/>
        <v>0</v>
      </c>
      <c r="H413" s="16">
        <f t="shared" si="37"/>
        <v>0</v>
      </c>
      <c r="I413" s="16">
        <f t="shared" si="37"/>
        <v>0</v>
      </c>
      <c r="J413" s="16">
        <f t="shared" si="37"/>
        <v>0</v>
      </c>
      <c r="K413" s="16">
        <f t="shared" si="37"/>
        <v>0</v>
      </c>
      <c r="L413" s="16">
        <f t="shared" si="37"/>
        <v>0</v>
      </c>
      <c r="M413" s="16">
        <f t="shared" si="37"/>
        <v>0</v>
      </c>
      <c r="N413" s="16">
        <f>IFERROR(VLOOKUP($B$409,$4:$137,MATCH($P413&amp;"/"&amp;N$335,$2:$2,0),FALSE),IFERROR(VLOOKUP($B$409,$4:$137,MATCH($P412&amp;"/"&amp;N$335,$2:$2,0),FALSE),IFERROR(VLOOKUP($B$409,$4:$137,MATCH($P411&amp;"/"&amp;N$335,$2:$2,0),FALSE),IFERROR(VLOOKUP($B$409,$4:$137,MATCH($P410&amp;"/"&amp;N$335,$2:$2,0),FALSE),""))))</f>
        <v>0</v>
      </c>
      <c r="O413" s="14" t="e">
        <f t="shared" ref="O413:O414" si="38">RATE(M$335-H$335,,-H413,M413)</f>
        <v>#NUM!</v>
      </c>
      <c r="P413" s="17" t="s">
        <v>952</v>
      </c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</row>
    <row r="414" spans="1:71" ht="16.5" customHeight="1" x14ac:dyDescent="0.3">
      <c r="A414" s="3"/>
      <c r="B414" s="18">
        <f t="shared" ref="B414:N414" si="39">+B413/B$389</f>
        <v>0</v>
      </c>
      <c r="C414" s="18">
        <f t="shared" si="39"/>
        <v>0</v>
      </c>
      <c r="D414" s="18">
        <f t="shared" si="39"/>
        <v>0</v>
      </c>
      <c r="E414" s="18">
        <f t="shared" si="39"/>
        <v>0</v>
      </c>
      <c r="F414" s="18">
        <f t="shared" si="39"/>
        <v>0</v>
      </c>
      <c r="G414" s="18">
        <f t="shared" si="39"/>
        <v>0</v>
      </c>
      <c r="H414" s="18">
        <f t="shared" si="39"/>
        <v>0</v>
      </c>
      <c r="I414" s="18">
        <f t="shared" si="39"/>
        <v>0</v>
      </c>
      <c r="J414" s="18">
        <f t="shared" si="39"/>
        <v>0</v>
      </c>
      <c r="K414" s="18">
        <f t="shared" si="39"/>
        <v>0</v>
      </c>
      <c r="L414" s="18">
        <f t="shared" si="39"/>
        <v>0</v>
      </c>
      <c r="M414" s="18">
        <f t="shared" si="39"/>
        <v>0</v>
      </c>
      <c r="N414" s="18">
        <f t="shared" si="39"/>
        <v>0</v>
      </c>
      <c r="O414" s="14" t="e">
        <f t="shared" si="38"/>
        <v>#NUM!</v>
      </c>
      <c r="P414" s="19" t="s">
        <v>953</v>
      </c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</row>
    <row r="415" spans="1:71" ht="16.5" customHeight="1" x14ac:dyDescent="0.3">
      <c r="A415" s="3"/>
      <c r="B415" s="146" t="s">
        <v>828</v>
      </c>
      <c r="C415" s="147"/>
      <c r="D415" s="147"/>
      <c r="E415" s="147"/>
      <c r="F415" s="147"/>
      <c r="G415" s="147"/>
      <c r="H415" s="147"/>
      <c r="I415" s="147"/>
      <c r="J415" s="147"/>
      <c r="K415" s="147"/>
      <c r="L415" s="147"/>
      <c r="M415" s="147"/>
      <c r="N415" s="148"/>
      <c r="O415" s="14"/>
      <c r="P415" s="6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</row>
    <row r="416" spans="1:71" ht="16.5" customHeight="1" x14ac:dyDescent="0.3">
      <c r="A416" s="3"/>
      <c r="B416" s="16">
        <f t="shared" ref="B416:N419" si="40">IFERROR(VLOOKUP($B$415,$4:$137,MATCH($P416&amp;"/"&amp;B$335,$2:$2,0),FALSE),"")</f>
        <v>26571309</v>
      </c>
      <c r="C416" s="16">
        <f t="shared" si="40"/>
        <v>150292678</v>
      </c>
      <c r="D416" s="16">
        <f t="shared" si="40"/>
        <v>133307663</v>
      </c>
      <c r="E416" s="16">
        <f t="shared" si="40"/>
        <v>108572082</v>
      </c>
      <c r="F416" s="16">
        <f t="shared" si="40"/>
        <v>98765857</v>
      </c>
      <c r="G416" s="16">
        <f t="shared" si="40"/>
        <v>116667972</v>
      </c>
      <c r="H416" s="16">
        <f t="shared" si="40"/>
        <v>116385386</v>
      </c>
      <c r="I416" s="16">
        <f t="shared" si="40"/>
        <v>140730288</v>
      </c>
      <c r="J416" s="16">
        <f t="shared" si="40"/>
        <v>195913970</v>
      </c>
      <c r="K416" s="16">
        <f t="shared" si="40"/>
        <v>281697362</v>
      </c>
      <c r="L416" s="16">
        <f t="shared" si="40"/>
        <v>394468709</v>
      </c>
      <c r="M416" s="16">
        <f t="shared" si="40"/>
        <v>298119722</v>
      </c>
      <c r="N416" s="16">
        <f t="shared" si="40"/>
        <v>558760835</v>
      </c>
      <c r="O416" s="14"/>
      <c r="P416" s="17" t="s">
        <v>949</v>
      </c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</row>
    <row r="417" spans="1:71" ht="16.5" customHeight="1" x14ac:dyDescent="0.3">
      <c r="A417" s="3"/>
      <c r="B417" s="16">
        <f t="shared" si="40"/>
        <v>139996696</v>
      </c>
      <c r="C417" s="16">
        <f t="shared" si="40"/>
        <v>132439730</v>
      </c>
      <c r="D417" s="16">
        <f t="shared" si="40"/>
        <v>114140293</v>
      </c>
      <c r="E417" s="16">
        <f t="shared" si="40"/>
        <v>104010045</v>
      </c>
      <c r="F417" s="16">
        <f t="shared" si="40"/>
        <v>96680078</v>
      </c>
      <c r="G417" s="16">
        <f t="shared" si="40"/>
        <v>130284519</v>
      </c>
      <c r="H417" s="16">
        <f t="shared" si="40"/>
        <v>130979487</v>
      </c>
      <c r="I417" s="16">
        <f t="shared" si="40"/>
        <v>132752761</v>
      </c>
      <c r="J417" s="16">
        <f t="shared" si="40"/>
        <v>392069740</v>
      </c>
      <c r="K417" s="16">
        <f t="shared" si="40"/>
        <v>283044843</v>
      </c>
      <c r="L417" s="16">
        <f t="shared" si="40"/>
        <v>284762702</v>
      </c>
      <c r="M417" s="16">
        <f t="shared" si="40"/>
        <v>289072997</v>
      </c>
      <c r="N417" s="16">
        <f t="shared" si="40"/>
        <v>547587010</v>
      </c>
      <c r="O417" s="14"/>
      <c r="P417" s="17" t="s">
        <v>950</v>
      </c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</row>
    <row r="418" spans="1:71" ht="16.5" customHeight="1" x14ac:dyDescent="0.3">
      <c r="A418" s="3"/>
      <c r="B418" s="16">
        <f t="shared" si="40"/>
        <v>138560606</v>
      </c>
      <c r="C418" s="16">
        <f t="shared" si="40"/>
        <v>124402389</v>
      </c>
      <c r="D418" s="16">
        <f t="shared" si="40"/>
        <v>110531919</v>
      </c>
      <c r="E418" s="16">
        <f t="shared" si="40"/>
        <v>95425292</v>
      </c>
      <c r="F418" s="16">
        <f t="shared" si="40"/>
        <v>86378138</v>
      </c>
      <c r="G418" s="16">
        <f t="shared" si="40"/>
        <v>102139727</v>
      </c>
      <c r="H418" s="16">
        <f t="shared" si="40"/>
        <v>121789548</v>
      </c>
      <c r="I418" s="16">
        <f t="shared" si="40"/>
        <v>145017412</v>
      </c>
      <c r="J418" s="16">
        <f t="shared" si="40"/>
        <v>272755130</v>
      </c>
      <c r="K418" s="16">
        <f t="shared" si="40"/>
        <v>281721821</v>
      </c>
      <c r="L418" s="16">
        <f t="shared" si="40"/>
        <v>293398563</v>
      </c>
      <c r="M418" s="16">
        <f t="shared" si="40"/>
        <v>284978081</v>
      </c>
      <c r="N418" s="16" t="str">
        <f t="shared" si="40"/>
        <v/>
      </c>
      <c r="O418" s="14"/>
      <c r="P418" s="17" t="s">
        <v>951</v>
      </c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</row>
    <row r="419" spans="1:71" ht="16.5" customHeight="1" x14ac:dyDescent="0.3">
      <c r="A419" s="3"/>
      <c r="B419" s="16">
        <f t="shared" si="40"/>
        <v>141384455</v>
      </c>
      <c r="C419" s="16">
        <f t="shared" si="40"/>
        <v>125703943</v>
      </c>
      <c r="D419" s="16">
        <f t="shared" si="40"/>
        <v>97985404</v>
      </c>
      <c r="E419" s="16">
        <f t="shared" si="40"/>
        <v>87207395.489999995</v>
      </c>
      <c r="F419" s="16">
        <f t="shared" si="40"/>
        <v>101469601.993</v>
      </c>
      <c r="G419" s="16">
        <f t="shared" si="40"/>
        <v>112535795.288</v>
      </c>
      <c r="H419" s="16">
        <f t="shared" si="40"/>
        <v>126900828.97400001</v>
      </c>
      <c r="I419" s="16">
        <f t="shared" si="40"/>
        <v>184101300.86199999</v>
      </c>
      <c r="J419" s="16">
        <f t="shared" si="40"/>
        <v>278363574.14499998</v>
      </c>
      <c r="K419" s="16">
        <f t="shared" si="40"/>
        <v>285945809.55199999</v>
      </c>
      <c r="L419" s="16">
        <f t="shared" si="40"/>
        <v>403895690.08000004</v>
      </c>
      <c r="M419" s="16">
        <f t="shared" si="40"/>
        <v>291044016.04399997</v>
      </c>
      <c r="N419" s="16">
        <f>IFERROR(VLOOKUP($B$415,$4:$137,MATCH($P419&amp;"/"&amp;N$335,$2:$2,0),FALSE),IFERROR(VLOOKUP($B$415,$4:$137,MATCH($P418&amp;"/"&amp;N$335,$2:$2,0),FALSE),IFERROR(VLOOKUP($B$415,$4:$137,MATCH($P417&amp;"/"&amp;N$335,$2:$2,0),FALSE),IFERROR(VLOOKUP($B$415,$4:$137,MATCH($P416&amp;"/"&amp;N$335,$2:$2,0),FALSE),""))))</f>
        <v>547587010</v>
      </c>
      <c r="O419" s="14">
        <f t="shared" ref="O419:O420" si="41">RATE(M$335-H$335,,-H419,M419)</f>
        <v>0.18058930081305774</v>
      </c>
      <c r="P419" s="17" t="s">
        <v>952</v>
      </c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</row>
    <row r="420" spans="1:71" ht="16.5" customHeight="1" x14ac:dyDescent="0.3">
      <c r="A420" s="22"/>
      <c r="B420" s="23">
        <f t="shared" ref="B420:N420" si="42">+B419/B$444</f>
        <v>1.9388167362086806</v>
      </c>
      <c r="C420" s="23">
        <f t="shared" si="42"/>
        <v>1.7553664421273838</v>
      </c>
      <c r="D420" s="23">
        <f t="shared" si="42"/>
        <v>2.3796578115476157</v>
      </c>
      <c r="E420" s="23">
        <f t="shared" si="42"/>
        <v>2.221636929439998</v>
      </c>
      <c r="F420" s="23">
        <f t="shared" si="42"/>
        <v>2.3405353870927934</v>
      </c>
      <c r="G420" s="23">
        <f t="shared" si="42"/>
        <v>2.4599005569952102</v>
      </c>
      <c r="H420" s="23">
        <f t="shared" si="42"/>
        <v>2.7144331136321767</v>
      </c>
      <c r="I420" s="23">
        <f t="shared" si="42"/>
        <v>3.8056068390384095</v>
      </c>
      <c r="J420" s="23">
        <f t="shared" si="42"/>
        <v>6.5391326149884987</v>
      </c>
      <c r="K420" s="23">
        <f t="shared" si="42"/>
        <v>5.6825078345299875</v>
      </c>
      <c r="L420" s="23">
        <f t="shared" si="42"/>
        <v>7.0217035612381782</v>
      </c>
      <c r="M420" s="23">
        <f t="shared" si="42"/>
        <v>4.2018248436165937</v>
      </c>
      <c r="N420" s="23">
        <f t="shared" si="42"/>
        <v>7.6512155905627308</v>
      </c>
      <c r="O420" s="14">
        <f t="shared" si="41"/>
        <v>9.1319109519831826E-2</v>
      </c>
      <c r="P420" s="19" t="s">
        <v>954</v>
      </c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  <c r="BS420" s="22"/>
    </row>
    <row r="421" spans="1:71" ht="16.5" customHeight="1" x14ac:dyDescent="0.3">
      <c r="A421" s="13"/>
      <c r="B421" s="146" t="s">
        <v>805</v>
      </c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8"/>
      <c r="O421" s="14"/>
      <c r="P421" s="6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</row>
    <row r="422" spans="1:71" ht="16.5" customHeight="1" x14ac:dyDescent="0.3">
      <c r="A422" s="3"/>
      <c r="B422" s="16">
        <f t="shared" ref="B422:N425" si="43">IFERROR(VLOOKUP($B$421,$4:$137,MATCH($P422&amp;"/"&amp;B$335,$2:$2,0),FALSE),"")</f>
        <v>22237445</v>
      </c>
      <c r="C422" s="16">
        <f t="shared" si="43"/>
        <v>37042929</v>
      </c>
      <c r="D422" s="16">
        <f t="shared" si="43"/>
        <v>35998623</v>
      </c>
      <c r="E422" s="16">
        <f t="shared" si="43"/>
        <v>21728859</v>
      </c>
      <c r="F422" s="16">
        <f t="shared" si="43"/>
        <v>17493653</v>
      </c>
      <c r="G422" s="16">
        <f t="shared" si="43"/>
        <v>22439526</v>
      </c>
      <c r="H422" s="16">
        <f t="shared" si="43"/>
        <v>20579300</v>
      </c>
      <c r="I422" s="16">
        <f t="shared" si="43"/>
        <v>35895108</v>
      </c>
      <c r="J422" s="16">
        <f t="shared" si="43"/>
        <v>75193110</v>
      </c>
      <c r="K422" s="16">
        <f t="shared" si="43"/>
        <v>167790787</v>
      </c>
      <c r="L422" s="16">
        <f t="shared" si="43"/>
        <v>164734169</v>
      </c>
      <c r="M422" s="16">
        <f t="shared" si="43"/>
        <v>160500445</v>
      </c>
      <c r="N422" s="16">
        <f t="shared" si="43"/>
        <v>184363051</v>
      </c>
      <c r="O422" s="14"/>
      <c r="P422" s="17" t="s">
        <v>949</v>
      </c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</row>
    <row r="423" spans="1:71" ht="16.5" customHeight="1" x14ac:dyDescent="0.3">
      <c r="A423" s="3"/>
      <c r="B423" s="16">
        <f t="shared" si="43"/>
        <v>26271869</v>
      </c>
      <c r="C423" s="16">
        <f t="shared" si="43"/>
        <v>36752337</v>
      </c>
      <c r="D423" s="16">
        <f t="shared" si="43"/>
        <v>36368049</v>
      </c>
      <c r="E423" s="16">
        <f t="shared" si="43"/>
        <v>21484097</v>
      </c>
      <c r="F423" s="16">
        <f t="shared" si="43"/>
        <v>14634096</v>
      </c>
      <c r="G423" s="16">
        <f t="shared" si="43"/>
        <v>22239679</v>
      </c>
      <c r="H423" s="16">
        <f t="shared" si="43"/>
        <v>42042619</v>
      </c>
      <c r="I423" s="16">
        <f t="shared" si="43"/>
        <v>36074461</v>
      </c>
      <c r="J423" s="16">
        <f t="shared" si="43"/>
        <v>160943124</v>
      </c>
      <c r="K423" s="16">
        <f t="shared" si="43"/>
        <v>168164526</v>
      </c>
      <c r="L423" s="16">
        <f t="shared" si="43"/>
        <v>157401428</v>
      </c>
      <c r="M423" s="16">
        <f t="shared" si="43"/>
        <v>155489060</v>
      </c>
      <c r="N423" s="16">
        <f t="shared" si="43"/>
        <v>181240580</v>
      </c>
      <c r="O423" s="14"/>
      <c r="P423" s="17" t="s">
        <v>950</v>
      </c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</row>
    <row r="424" spans="1:71" ht="16.5" customHeight="1" x14ac:dyDescent="0.3">
      <c r="A424" s="3"/>
      <c r="B424" s="16">
        <f t="shared" si="43"/>
        <v>26144054</v>
      </c>
      <c r="C424" s="16">
        <f t="shared" si="43"/>
        <v>37231191</v>
      </c>
      <c r="D424" s="16">
        <f t="shared" si="43"/>
        <v>31970410</v>
      </c>
      <c r="E424" s="16">
        <f t="shared" si="43"/>
        <v>16509173</v>
      </c>
      <c r="F424" s="16">
        <f t="shared" si="43"/>
        <v>12518650</v>
      </c>
      <c r="G424" s="16">
        <f t="shared" si="43"/>
        <v>22303729</v>
      </c>
      <c r="H424" s="16">
        <f t="shared" si="43"/>
        <v>42198231</v>
      </c>
      <c r="I424" s="16">
        <f t="shared" si="43"/>
        <v>36079327</v>
      </c>
      <c r="J424" s="16">
        <f t="shared" si="43"/>
        <v>166498690</v>
      </c>
      <c r="K424" s="16">
        <f t="shared" si="43"/>
        <v>165458311</v>
      </c>
      <c r="L424" s="16">
        <f t="shared" si="43"/>
        <v>161577136</v>
      </c>
      <c r="M424" s="16">
        <f t="shared" si="43"/>
        <v>130234621</v>
      </c>
      <c r="N424" s="16" t="str">
        <f t="shared" si="43"/>
        <v/>
      </c>
      <c r="O424" s="14"/>
      <c r="P424" s="17" t="s">
        <v>951</v>
      </c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</row>
    <row r="425" spans="1:71" ht="16.5" customHeight="1" x14ac:dyDescent="0.3">
      <c r="A425" s="3"/>
      <c r="B425" s="16">
        <f t="shared" si="43"/>
        <v>29785808</v>
      </c>
      <c r="C425" s="16">
        <f t="shared" si="43"/>
        <v>36631623</v>
      </c>
      <c r="D425" s="16">
        <f t="shared" si="43"/>
        <v>20488644</v>
      </c>
      <c r="E425" s="16">
        <f t="shared" si="43"/>
        <v>17474324.73</v>
      </c>
      <c r="F425" s="16">
        <f t="shared" si="43"/>
        <v>21138419.759</v>
      </c>
      <c r="G425" s="16">
        <f t="shared" si="43"/>
        <v>20641888.489</v>
      </c>
      <c r="H425" s="16">
        <f t="shared" si="43"/>
        <v>36579690.151000001</v>
      </c>
      <c r="I425" s="16">
        <f t="shared" si="43"/>
        <v>75734998.906000003</v>
      </c>
      <c r="J425" s="16">
        <f t="shared" si="43"/>
        <v>163633988.25600001</v>
      </c>
      <c r="K425" s="16">
        <f t="shared" si="43"/>
        <v>164039790.868</v>
      </c>
      <c r="L425" s="16">
        <f t="shared" si="43"/>
        <v>160071948.88999999</v>
      </c>
      <c r="M425" s="16">
        <f t="shared" si="43"/>
        <v>115019652.29000001</v>
      </c>
      <c r="N425" s="16">
        <f>IFERROR(VLOOKUP($B$421,$4:$137,MATCH($P425&amp;"/"&amp;N$335,$2:$2,0),FALSE),IFERROR(VLOOKUP($B$421,$4:$137,MATCH($P424&amp;"/"&amp;N$335,$2:$2,0),FALSE),IFERROR(VLOOKUP($B$421,$4:$137,MATCH($P423&amp;"/"&amp;N$335,$2:$2,0),FALSE),IFERROR(VLOOKUP($B$421,$4:$137,MATCH($P422&amp;"/"&amp;N$335,$2:$2,0),FALSE),""))))</f>
        <v>181240580</v>
      </c>
      <c r="O425" s="14">
        <f t="shared" ref="O425:O426" si="44">RATE(M$335-H$335,,-H425,M425)</f>
        <v>0.25749540153318146</v>
      </c>
      <c r="P425" s="17" t="s">
        <v>952</v>
      </c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</row>
    <row r="426" spans="1:71" ht="16.5" customHeight="1" x14ac:dyDescent="0.3">
      <c r="A426" s="3"/>
      <c r="B426" s="18">
        <f t="shared" ref="B426:N426" si="45">+B425/B$389</f>
        <v>0.23255393689862069</v>
      </c>
      <c r="C426" s="18">
        <f t="shared" si="45"/>
        <v>0.29299268610519957</v>
      </c>
      <c r="D426" s="18">
        <f t="shared" si="45"/>
        <v>0.21023175259751134</v>
      </c>
      <c r="E426" s="18">
        <f t="shared" si="45"/>
        <v>0.20161367490500737</v>
      </c>
      <c r="F426" s="18">
        <f t="shared" si="45"/>
        <v>0.20935782904976943</v>
      </c>
      <c r="G426" s="18">
        <f t="shared" si="45"/>
        <v>0.18426027766501968</v>
      </c>
      <c r="H426" s="18">
        <f t="shared" si="45"/>
        <v>0.2895095144615884</v>
      </c>
      <c r="I426" s="18">
        <f t="shared" si="45"/>
        <v>0.41667291158514425</v>
      </c>
      <c r="J426" s="18">
        <f t="shared" si="45"/>
        <v>0.59358573717632257</v>
      </c>
      <c r="K426" s="18">
        <f t="shared" si="45"/>
        <v>0.5774679434414649</v>
      </c>
      <c r="L426" s="18">
        <f t="shared" si="45"/>
        <v>0.55101274296901992</v>
      </c>
      <c r="M426" s="18">
        <f t="shared" si="45"/>
        <v>0.39707253435871476</v>
      </c>
      <c r="N426" s="18">
        <f t="shared" si="45"/>
        <v>0.49240251620792819</v>
      </c>
      <c r="O426" s="14">
        <f t="shared" si="44"/>
        <v>6.5225124908411689E-2</v>
      </c>
      <c r="P426" s="19" t="s">
        <v>953</v>
      </c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</row>
    <row r="427" spans="1:71" ht="16.5" customHeight="1" x14ac:dyDescent="0.3">
      <c r="A427" s="3"/>
      <c r="B427" s="159" t="s">
        <v>806</v>
      </c>
      <c r="C427" s="152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3"/>
      <c r="O427" s="14"/>
      <c r="P427" s="6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</row>
    <row r="428" spans="1:71" ht="16.5" customHeight="1" x14ac:dyDescent="0.3">
      <c r="A428" s="3"/>
      <c r="B428" s="16">
        <f t="shared" ref="B428:N431" si="46">IFERROR(VLOOKUP($B$427,$4:$137,MATCH($P428&amp;"/"&amp;B$335,$2:$2,0),FALSE),"")</f>
        <v>51937335</v>
      </c>
      <c r="C428" s="16">
        <f t="shared" si="46"/>
        <v>59595972</v>
      </c>
      <c r="D428" s="16">
        <f t="shared" si="46"/>
        <v>55762766</v>
      </c>
      <c r="E428" s="16">
        <f t="shared" si="46"/>
        <v>72053058</v>
      </c>
      <c r="F428" s="16">
        <f t="shared" si="46"/>
        <v>62478045</v>
      </c>
      <c r="G428" s="16">
        <f t="shared" si="46"/>
        <v>77565879</v>
      </c>
      <c r="H428" s="16">
        <f t="shared" si="46"/>
        <v>77592682</v>
      </c>
      <c r="I428" s="16">
        <f t="shared" si="46"/>
        <v>99742796</v>
      </c>
      <c r="J428" s="16">
        <f t="shared" si="46"/>
        <v>156290705</v>
      </c>
      <c r="K428" s="16">
        <f t="shared" si="46"/>
        <v>241491220</v>
      </c>
      <c r="L428" s="16">
        <f t="shared" si="46"/>
        <v>238749366</v>
      </c>
      <c r="M428" s="16">
        <f t="shared" si="46"/>
        <v>239864965</v>
      </c>
      <c r="N428" s="16">
        <f t="shared" si="46"/>
        <v>309943676</v>
      </c>
      <c r="O428" s="14"/>
      <c r="P428" s="17" t="s">
        <v>949</v>
      </c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</row>
    <row r="429" spans="1:71" ht="16.5" customHeight="1" x14ac:dyDescent="0.3">
      <c r="A429" s="3"/>
      <c r="B429" s="16">
        <f t="shared" si="46"/>
        <v>51592948</v>
      </c>
      <c r="C429" s="16">
        <f t="shared" si="46"/>
        <v>59202614</v>
      </c>
      <c r="D429" s="16">
        <f t="shared" si="46"/>
        <v>56281850</v>
      </c>
      <c r="E429" s="16">
        <f t="shared" si="46"/>
        <v>61281172</v>
      </c>
      <c r="F429" s="16">
        <f t="shared" si="46"/>
        <v>51682125</v>
      </c>
      <c r="G429" s="16">
        <f t="shared" si="46"/>
        <v>60775263</v>
      </c>
      <c r="H429" s="16">
        <f t="shared" si="46"/>
        <v>83693315</v>
      </c>
      <c r="I429" s="16">
        <f t="shared" si="46"/>
        <v>81832359</v>
      </c>
      <c r="J429" s="16">
        <f t="shared" si="46"/>
        <v>223839083</v>
      </c>
      <c r="K429" s="16">
        <f t="shared" si="46"/>
        <v>236504762</v>
      </c>
      <c r="L429" s="16">
        <f t="shared" si="46"/>
        <v>226696322</v>
      </c>
      <c r="M429" s="16">
        <f t="shared" si="46"/>
        <v>223078030</v>
      </c>
      <c r="N429" s="16">
        <f t="shared" si="46"/>
        <v>296377565</v>
      </c>
      <c r="O429" s="14"/>
      <c r="P429" s="17" t="s">
        <v>950</v>
      </c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</row>
    <row r="430" spans="1:71" ht="16.5" customHeight="1" x14ac:dyDescent="0.3">
      <c r="A430" s="3"/>
      <c r="B430" s="16">
        <f t="shared" si="46"/>
        <v>54198671</v>
      </c>
      <c r="C430" s="16">
        <f t="shared" si="46"/>
        <v>55658963</v>
      </c>
      <c r="D430" s="16">
        <f t="shared" si="46"/>
        <v>56547217</v>
      </c>
      <c r="E430" s="16">
        <f t="shared" si="46"/>
        <v>58907463</v>
      </c>
      <c r="F430" s="16">
        <f t="shared" si="46"/>
        <v>50112581</v>
      </c>
      <c r="G430" s="16">
        <f t="shared" si="46"/>
        <v>64547547</v>
      </c>
      <c r="H430" s="16">
        <f t="shared" si="46"/>
        <v>83504560</v>
      </c>
      <c r="I430" s="16">
        <f t="shared" si="46"/>
        <v>92572658</v>
      </c>
      <c r="J430" s="16">
        <f t="shared" si="46"/>
        <v>235277609</v>
      </c>
      <c r="K430" s="16">
        <f t="shared" si="46"/>
        <v>237838419</v>
      </c>
      <c r="L430" s="16">
        <f t="shared" si="46"/>
        <v>240570486</v>
      </c>
      <c r="M430" s="16">
        <f t="shared" si="46"/>
        <v>221494661</v>
      </c>
      <c r="N430" s="16" t="str">
        <f t="shared" si="46"/>
        <v/>
      </c>
      <c r="O430" s="14"/>
      <c r="P430" s="17" t="s">
        <v>951</v>
      </c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</row>
    <row r="431" spans="1:71" ht="16.5" customHeight="1" x14ac:dyDescent="0.3">
      <c r="A431" s="3"/>
      <c r="B431" s="16">
        <f t="shared" si="46"/>
        <v>54645644</v>
      </c>
      <c r="C431" s="16">
        <f t="shared" si="46"/>
        <v>53214706</v>
      </c>
      <c r="D431" s="16">
        <f t="shared" si="46"/>
        <v>55977747</v>
      </c>
      <c r="E431" s="16">
        <f t="shared" si="46"/>
        <v>47208765.979999997</v>
      </c>
      <c r="F431" s="16">
        <f t="shared" si="46"/>
        <v>57426045.884999998</v>
      </c>
      <c r="G431" s="16">
        <f t="shared" si="46"/>
        <v>66133124.230999999</v>
      </c>
      <c r="H431" s="16">
        <f t="shared" si="46"/>
        <v>79485808.491999999</v>
      </c>
      <c r="I431" s="16">
        <f t="shared" si="46"/>
        <v>133268291.389</v>
      </c>
      <c r="J431" s="16">
        <f t="shared" si="46"/>
        <v>232962016.479</v>
      </c>
      <c r="K431" s="16">
        <f t="shared" si="46"/>
        <v>233640566.54499999</v>
      </c>
      <c r="L431" s="16">
        <f t="shared" si="46"/>
        <v>232836404.69999999</v>
      </c>
      <c r="M431" s="16">
        <f t="shared" si="46"/>
        <v>220274952.10600001</v>
      </c>
      <c r="N431" s="16">
        <f>IFERROR(VLOOKUP($B$427,$4:$137,MATCH($P431&amp;"/"&amp;N$335,$2:$2,0),FALSE),IFERROR(VLOOKUP($B$427,$4:$137,MATCH($P430&amp;"/"&amp;N$335,$2:$2,0),FALSE),IFERROR(VLOOKUP($B$427,$4:$137,MATCH($P429&amp;"/"&amp;N$335,$2:$2,0),FALSE),IFERROR(VLOOKUP($B$427,$4:$137,MATCH($P428&amp;"/"&amp;N$335,$2:$2,0),FALSE),""))))</f>
        <v>296377565</v>
      </c>
      <c r="O431" s="14">
        <f t="shared" ref="O431:O432" si="47">RATE(M$335-H$335,,-H431,M431)</f>
        <v>0.22612600606586075</v>
      </c>
      <c r="P431" s="17" t="s">
        <v>952</v>
      </c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</row>
    <row r="432" spans="1:71" ht="16.5" customHeight="1" x14ac:dyDescent="0.3">
      <c r="A432" s="3"/>
      <c r="B432" s="18">
        <f t="shared" ref="B432:N432" si="48">+B431/B$389</f>
        <v>0.42664814218101754</v>
      </c>
      <c r="C432" s="18">
        <f t="shared" si="48"/>
        <v>0.42563005333502363</v>
      </c>
      <c r="D432" s="18">
        <f t="shared" si="48"/>
        <v>0.57438158710113185</v>
      </c>
      <c r="E432" s="18">
        <f t="shared" si="48"/>
        <v>0.54468100736492897</v>
      </c>
      <c r="F432" s="18">
        <f t="shared" si="48"/>
        <v>0.56875549045132601</v>
      </c>
      <c r="G432" s="18">
        <f t="shared" si="48"/>
        <v>0.590338807428062</v>
      </c>
      <c r="H432" s="18">
        <f t="shared" si="48"/>
        <v>0.62908946817518707</v>
      </c>
      <c r="I432" s="18">
        <f t="shared" si="48"/>
        <v>0.73320509404051504</v>
      </c>
      <c r="J432" s="18">
        <f t="shared" si="48"/>
        <v>0.84507461902982339</v>
      </c>
      <c r="K432" s="18">
        <f t="shared" si="48"/>
        <v>0.82248298875123305</v>
      </c>
      <c r="L432" s="18">
        <f t="shared" si="48"/>
        <v>0.8014884988059684</v>
      </c>
      <c r="M432" s="18">
        <f t="shared" si="48"/>
        <v>0.76043642757628382</v>
      </c>
      <c r="N432" s="18">
        <f t="shared" si="48"/>
        <v>0.80521182813241265</v>
      </c>
      <c r="O432" s="14">
        <f t="shared" si="47"/>
        <v>3.8652090793185233E-2</v>
      </c>
      <c r="P432" s="19" t="s">
        <v>953</v>
      </c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</row>
    <row r="433" spans="1:71" ht="16.5" customHeight="1" x14ac:dyDescent="0.3">
      <c r="A433" s="3"/>
      <c r="B433" s="160" t="s">
        <v>955</v>
      </c>
      <c r="C433" s="147"/>
      <c r="D433" s="147"/>
      <c r="E433" s="147"/>
      <c r="F433" s="147"/>
      <c r="G433" s="147"/>
      <c r="H433" s="147"/>
      <c r="I433" s="147"/>
      <c r="J433" s="147"/>
      <c r="K433" s="147"/>
      <c r="L433" s="147"/>
      <c r="M433" s="147"/>
      <c r="N433" s="148"/>
      <c r="O433" s="14"/>
      <c r="P433" s="19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</row>
    <row r="434" spans="1:71" ht="16.5" customHeight="1" x14ac:dyDescent="0.3">
      <c r="A434" s="3"/>
      <c r="B434" s="161" t="s">
        <v>816</v>
      </c>
      <c r="C434" s="147"/>
      <c r="D434" s="147"/>
      <c r="E434" s="147"/>
      <c r="F434" s="147"/>
      <c r="G434" s="147"/>
      <c r="H434" s="147"/>
      <c r="I434" s="147"/>
      <c r="J434" s="147"/>
      <c r="K434" s="147"/>
      <c r="L434" s="147"/>
      <c r="M434" s="147"/>
      <c r="N434" s="148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</row>
    <row r="435" spans="1:71" ht="16.5" customHeight="1" x14ac:dyDescent="0.3">
      <c r="A435" s="3"/>
      <c r="B435" s="16">
        <f t="shared" ref="B435:N438" si="49">IFERROR(VLOOKUP($B$434,$4:$137,MATCH($P435&amp;"/"&amp;B$335,$2:$2,0),FALSE),"")</f>
        <v>55122381</v>
      </c>
      <c r="C435" s="16">
        <f t="shared" si="49"/>
        <v>52322074</v>
      </c>
      <c r="D435" s="16">
        <f t="shared" si="49"/>
        <v>51118621</v>
      </c>
      <c r="E435" s="16">
        <f t="shared" si="49"/>
        <v>9693235</v>
      </c>
      <c r="F435" s="16">
        <f t="shared" si="49"/>
        <v>9510294</v>
      </c>
      <c r="G435" s="16">
        <f t="shared" si="49"/>
        <v>12403460</v>
      </c>
      <c r="H435" s="16">
        <f t="shared" si="49"/>
        <v>12114975</v>
      </c>
      <c r="I435" s="16">
        <f t="shared" si="49"/>
        <v>12889443</v>
      </c>
      <c r="J435" s="16">
        <f t="shared" si="49"/>
        <v>11090996</v>
      </c>
      <c r="K435" s="16">
        <f t="shared" si="49"/>
        <v>11408986</v>
      </c>
      <c r="L435" s="16">
        <f t="shared" si="49"/>
        <v>21598091</v>
      </c>
      <c r="M435" s="16">
        <f t="shared" si="49"/>
        <v>31119871</v>
      </c>
      <c r="N435" s="16">
        <f t="shared" si="49"/>
        <v>39927413</v>
      </c>
      <c r="O435" s="14"/>
      <c r="P435" s="17" t="s">
        <v>949</v>
      </c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</row>
    <row r="436" spans="1:71" ht="16.5" customHeight="1" x14ac:dyDescent="0.3">
      <c r="A436" s="3"/>
      <c r="B436" s="16">
        <f t="shared" si="49"/>
        <v>51685458</v>
      </c>
      <c r="C436" s="16">
        <f t="shared" si="49"/>
        <v>46745261</v>
      </c>
      <c r="D436" s="16">
        <f t="shared" si="49"/>
        <v>31379550</v>
      </c>
      <c r="E436" s="16">
        <f t="shared" si="49"/>
        <v>15809512</v>
      </c>
      <c r="F436" s="16">
        <f t="shared" si="49"/>
        <v>18223375</v>
      </c>
      <c r="G436" s="16">
        <f t="shared" si="49"/>
        <v>21598062</v>
      </c>
      <c r="H436" s="16">
        <f t="shared" si="49"/>
        <v>20590279</v>
      </c>
      <c r="I436" s="16">
        <f t="shared" si="49"/>
        <v>22738116</v>
      </c>
      <c r="J436" s="16">
        <f t="shared" si="49"/>
        <v>20687300</v>
      </c>
      <c r="K436" s="16">
        <f t="shared" si="49"/>
        <v>18624177</v>
      </c>
      <c r="L436" s="16">
        <f t="shared" si="49"/>
        <v>29603222</v>
      </c>
      <c r="M436" s="16">
        <f t="shared" si="49"/>
        <v>38874303</v>
      </c>
      <c r="N436" s="16">
        <f t="shared" si="49"/>
        <v>46929243</v>
      </c>
      <c r="O436" s="14"/>
      <c r="P436" s="17" t="s">
        <v>950</v>
      </c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</row>
    <row r="437" spans="1:71" ht="16.5" customHeight="1" x14ac:dyDescent="0.3">
      <c r="A437" s="3"/>
      <c r="B437" s="16">
        <f t="shared" si="49"/>
        <v>47334618</v>
      </c>
      <c r="C437" s="16">
        <f t="shared" si="49"/>
        <v>42040157</v>
      </c>
      <c r="D437" s="16">
        <f t="shared" si="49"/>
        <v>27369887</v>
      </c>
      <c r="E437" s="16">
        <f t="shared" si="49"/>
        <v>9584954</v>
      </c>
      <c r="F437" s="16">
        <f t="shared" si="49"/>
        <v>9470482</v>
      </c>
      <c r="G437" s="16">
        <f t="shared" si="49"/>
        <v>10913384</v>
      </c>
      <c r="H437" s="16">
        <f t="shared" si="49"/>
        <v>11588414</v>
      </c>
      <c r="I437" s="16">
        <f t="shared" si="49"/>
        <v>12029351</v>
      </c>
      <c r="J437" s="16">
        <f t="shared" si="49"/>
        <v>10002941</v>
      </c>
      <c r="K437" s="16">
        <f t="shared" si="49"/>
        <v>15657613</v>
      </c>
      <c r="L437" s="16">
        <f t="shared" si="49"/>
        <v>25165808</v>
      </c>
      <c r="M437" s="16">
        <f t="shared" si="49"/>
        <v>36436898</v>
      </c>
      <c r="N437" s="16" t="str">
        <f t="shared" si="49"/>
        <v/>
      </c>
      <c r="O437" s="14"/>
      <c r="P437" s="17" t="s">
        <v>951</v>
      </c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</row>
    <row r="438" spans="1:71" ht="16.5" customHeight="1" x14ac:dyDescent="0.3">
      <c r="A438" s="3"/>
      <c r="B438" s="16">
        <f t="shared" si="49"/>
        <v>47754800</v>
      </c>
      <c r="C438" s="16">
        <f t="shared" si="49"/>
        <v>46146426</v>
      </c>
      <c r="D438" s="16">
        <f t="shared" si="49"/>
        <v>15358481</v>
      </c>
      <c r="E438" s="16">
        <f t="shared" si="49"/>
        <v>13245952.359999999</v>
      </c>
      <c r="F438" s="16">
        <f t="shared" si="49"/>
        <v>17344196.146000002</v>
      </c>
      <c r="G438" s="16">
        <f t="shared" si="49"/>
        <v>19729332.548</v>
      </c>
      <c r="H438" s="16">
        <f t="shared" si="49"/>
        <v>20710294.423</v>
      </c>
      <c r="I438" s="16">
        <f t="shared" si="49"/>
        <v>22313204.401000001</v>
      </c>
      <c r="J438" s="16">
        <f t="shared" si="49"/>
        <v>16471015.050000001</v>
      </c>
      <c r="K438" s="16">
        <f t="shared" si="49"/>
        <v>24174742.688999999</v>
      </c>
      <c r="L438" s="16">
        <f t="shared" si="49"/>
        <v>32005107.620000001</v>
      </c>
      <c r="M438" s="16">
        <f t="shared" si="49"/>
        <v>43725576.066</v>
      </c>
      <c r="N438" s="16">
        <f>IFERROR(VLOOKUP($B$434,$4:$137,MATCH($P438&amp;"/"&amp;N$335,$2:$2,0),FALSE),IFERROR(VLOOKUP($B$434,$4:$137,MATCH($P437&amp;"/"&amp;N$335,$2:$2,0),FALSE),IFERROR(VLOOKUP($B$434,$4:$137,MATCH($P436&amp;"/"&amp;N$335,$2:$2,0),FALSE),IFERROR(VLOOKUP($B$434,$4:$137,MATCH($P435&amp;"/"&amp;N$335,$2:$2,0),FALSE),""))))</f>
        <v>46929243</v>
      </c>
      <c r="O438" s="14">
        <f t="shared" ref="O438:O439" si="50">RATE(M$335-H$335,,-H438,M438)</f>
        <v>0.16120755663938749</v>
      </c>
      <c r="P438" s="17" t="s">
        <v>952</v>
      </c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</row>
    <row r="439" spans="1:71" ht="16.5" customHeight="1" x14ac:dyDescent="0.3">
      <c r="A439" s="21"/>
      <c r="B439" s="18">
        <f t="shared" ref="B439:N439" si="51">+B438/B$389</f>
        <v>0.37284759056414557</v>
      </c>
      <c r="C439" s="18">
        <f t="shared" si="51"/>
        <v>0.36909544815676931</v>
      </c>
      <c r="D439" s="18">
        <f t="shared" si="51"/>
        <v>0.15759170679453352</v>
      </c>
      <c r="E439" s="18">
        <f t="shared" si="51"/>
        <v>0.15282794466623462</v>
      </c>
      <c r="F439" s="18">
        <f t="shared" si="51"/>
        <v>0.17177931430725443</v>
      </c>
      <c r="G439" s="18">
        <f t="shared" si="51"/>
        <v>0.1761143267185678</v>
      </c>
      <c r="H439" s="18">
        <f t="shared" si="51"/>
        <v>0.16391137426283969</v>
      </c>
      <c r="I439" s="18">
        <f t="shared" si="51"/>
        <v>0.12276104811328595</v>
      </c>
      <c r="J439" s="18">
        <f t="shared" si="51"/>
        <v>5.9748953837150384E-2</v>
      </c>
      <c r="K439" s="18">
        <f t="shared" si="51"/>
        <v>8.5102150337882973E-2</v>
      </c>
      <c r="L439" s="18">
        <f t="shared" si="51"/>
        <v>0.11017059679103207</v>
      </c>
      <c r="M439" s="18">
        <f t="shared" si="51"/>
        <v>0.1509500764360325</v>
      </c>
      <c r="N439" s="18">
        <f t="shared" si="51"/>
        <v>0.12749946693468595</v>
      </c>
      <c r="O439" s="14">
        <f t="shared" si="50"/>
        <v>-1.6340367481536729E-2</v>
      </c>
      <c r="P439" s="19" t="s">
        <v>953</v>
      </c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</row>
    <row r="440" spans="1:71" ht="16.5" customHeight="1" x14ac:dyDescent="0.3">
      <c r="A440" s="3"/>
      <c r="B440" s="160" t="s">
        <v>823</v>
      </c>
      <c r="C440" s="147"/>
      <c r="D440" s="147"/>
      <c r="E440" s="147"/>
      <c r="F440" s="147"/>
      <c r="G440" s="147"/>
      <c r="H440" s="147"/>
      <c r="I440" s="147"/>
      <c r="J440" s="147"/>
      <c r="K440" s="147"/>
      <c r="L440" s="147"/>
      <c r="M440" s="147"/>
      <c r="N440" s="148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</row>
    <row r="441" spans="1:71" ht="16.5" customHeight="1" x14ac:dyDescent="0.3">
      <c r="A441" s="3"/>
      <c r="B441" s="16">
        <f t="shared" ref="B441:N444" si="52">IFERROR(VLOOKUP($B$440,$4:$137,MATCH($P441&amp;"/"&amp;B$335,$2:$2,0),FALSE),"")</f>
        <v>80236212</v>
      </c>
      <c r="C441" s="16">
        <f t="shared" si="52"/>
        <v>77534747</v>
      </c>
      <c r="D441" s="16">
        <f t="shared" si="52"/>
        <v>76660975</v>
      </c>
      <c r="E441" s="16">
        <f t="shared" si="52"/>
        <v>35614442</v>
      </c>
      <c r="F441" s="16">
        <f t="shared" si="52"/>
        <v>35515594</v>
      </c>
      <c r="G441" s="16">
        <f t="shared" si="52"/>
        <v>38412023</v>
      </c>
      <c r="H441" s="16">
        <f t="shared" si="52"/>
        <v>38139921</v>
      </c>
      <c r="I441" s="16">
        <f t="shared" si="52"/>
        <v>38938248</v>
      </c>
      <c r="J441" s="16">
        <f t="shared" si="52"/>
        <v>37162959</v>
      </c>
      <c r="K441" s="16">
        <f t="shared" si="52"/>
        <v>37516223</v>
      </c>
      <c r="L441" s="16">
        <f t="shared" si="52"/>
        <v>47711510</v>
      </c>
      <c r="M441" s="16">
        <f t="shared" si="52"/>
        <v>56641586</v>
      </c>
      <c r="N441" s="16">
        <f t="shared" si="52"/>
        <v>64643305</v>
      </c>
      <c r="O441" s="14"/>
      <c r="P441" s="17" t="s">
        <v>949</v>
      </c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</row>
    <row r="442" spans="1:71" ht="16.5" customHeight="1" x14ac:dyDescent="0.3">
      <c r="A442" s="3"/>
      <c r="B442" s="16">
        <f t="shared" si="52"/>
        <v>76826611</v>
      </c>
      <c r="C442" s="16">
        <f t="shared" si="52"/>
        <v>71983336</v>
      </c>
      <c r="D442" s="16">
        <f t="shared" si="52"/>
        <v>56952124</v>
      </c>
      <c r="E442" s="16">
        <f t="shared" si="52"/>
        <v>41815227</v>
      </c>
      <c r="F442" s="16">
        <f t="shared" si="52"/>
        <v>44230133</v>
      </c>
      <c r="G442" s="16">
        <f t="shared" si="52"/>
        <v>47605263</v>
      </c>
      <c r="H442" s="16">
        <f t="shared" si="52"/>
        <v>46617273</v>
      </c>
      <c r="I442" s="16">
        <f t="shared" si="52"/>
        <v>48791975</v>
      </c>
      <c r="J442" s="16">
        <f t="shared" si="52"/>
        <v>46768368</v>
      </c>
      <c r="K442" s="16">
        <f t="shared" si="52"/>
        <v>44740030</v>
      </c>
      <c r="L442" s="16">
        <f t="shared" si="52"/>
        <v>55727331</v>
      </c>
      <c r="M442" s="16">
        <f t="shared" si="52"/>
        <v>64402696</v>
      </c>
      <c r="N442" s="16">
        <f t="shared" si="52"/>
        <v>71568629</v>
      </c>
      <c r="O442" s="14"/>
      <c r="P442" s="17" t="s">
        <v>950</v>
      </c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</row>
    <row r="443" spans="1:71" ht="16.5" customHeight="1" x14ac:dyDescent="0.3">
      <c r="A443" s="3"/>
      <c r="B443" s="16">
        <f t="shared" si="52"/>
        <v>72502881</v>
      </c>
      <c r="C443" s="16">
        <f t="shared" si="52"/>
        <v>67500167</v>
      </c>
      <c r="D443" s="16">
        <f t="shared" si="52"/>
        <v>53068106</v>
      </c>
      <c r="E443" s="16">
        <f t="shared" si="52"/>
        <v>35591003</v>
      </c>
      <c r="F443" s="16">
        <f t="shared" si="52"/>
        <v>35477743</v>
      </c>
      <c r="G443" s="16">
        <f t="shared" si="52"/>
        <v>36922818</v>
      </c>
      <c r="H443" s="16">
        <f t="shared" si="52"/>
        <v>37619719</v>
      </c>
      <c r="I443" s="16">
        <f t="shared" si="52"/>
        <v>38084920</v>
      </c>
      <c r="J443" s="16">
        <f t="shared" si="52"/>
        <v>36091495</v>
      </c>
      <c r="K443" s="16">
        <f t="shared" si="52"/>
        <v>41787478</v>
      </c>
      <c r="L443" s="16">
        <f t="shared" si="52"/>
        <v>50674756</v>
      </c>
      <c r="M443" s="16">
        <f t="shared" si="52"/>
        <v>61971356</v>
      </c>
      <c r="N443" s="16" t="str">
        <f t="shared" si="52"/>
        <v/>
      </c>
      <c r="O443" s="14"/>
      <c r="P443" s="17" t="s">
        <v>951</v>
      </c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</row>
    <row r="444" spans="1:71" ht="16.5" customHeight="1" x14ac:dyDescent="0.3">
      <c r="A444" s="3"/>
      <c r="B444" s="16">
        <f t="shared" si="52"/>
        <v>72923063</v>
      </c>
      <c r="C444" s="16">
        <f t="shared" si="52"/>
        <v>71611226</v>
      </c>
      <c r="D444" s="16">
        <f t="shared" si="52"/>
        <v>41176258</v>
      </c>
      <c r="E444" s="16">
        <f t="shared" si="52"/>
        <v>39253666.670000002</v>
      </c>
      <c r="F444" s="16">
        <f t="shared" si="52"/>
        <v>43353158.663000003</v>
      </c>
      <c r="G444" s="16">
        <f t="shared" si="52"/>
        <v>45748107.568000004</v>
      </c>
      <c r="H444" s="16">
        <f t="shared" si="52"/>
        <v>46750398.208999999</v>
      </c>
      <c r="I444" s="16">
        <f t="shared" si="52"/>
        <v>48376332.251000002</v>
      </c>
      <c r="J444" s="16">
        <f t="shared" si="52"/>
        <v>42568883.449000001</v>
      </c>
      <c r="K444" s="16">
        <f t="shared" si="52"/>
        <v>50320354.652999997</v>
      </c>
      <c r="L444" s="16">
        <f t="shared" si="52"/>
        <v>57521039.810000002</v>
      </c>
      <c r="M444" s="16">
        <f t="shared" si="52"/>
        <v>69266099.106000006</v>
      </c>
      <c r="N444" s="16">
        <f>IFERROR(VLOOKUP($B$440,$4:$137,MATCH($P444&amp;"/"&amp;N$335,$2:$2,0),FALSE),IFERROR(VLOOKUP($B$440,$4:$137,MATCH($P443&amp;"/"&amp;N$335,$2:$2,0),FALSE),IFERROR(VLOOKUP($B$440,$4:$137,MATCH($P442&amp;"/"&amp;N$335,$2:$2,0),FALSE),IFERROR(VLOOKUP($B$440,$4:$137,MATCH($P441&amp;"/"&amp;N$335,$2:$2,0),FALSE),""))))</f>
        <v>71568629</v>
      </c>
      <c r="O444" s="14">
        <f t="shared" ref="O444:O445" si="53">RATE(M$335-H$335,,-H444,M444)</f>
        <v>8.1800264024065053E-2</v>
      </c>
      <c r="P444" s="17" t="s">
        <v>952</v>
      </c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</row>
    <row r="445" spans="1:71" ht="16.5" customHeight="1" x14ac:dyDescent="0.3">
      <c r="A445" s="21"/>
      <c r="B445" s="18">
        <f t="shared" ref="B445:N445" si="54">+B444/B$389</f>
        <v>0.56934985249875181</v>
      </c>
      <c r="C445" s="18">
        <f t="shared" si="54"/>
        <v>0.57277193153648975</v>
      </c>
      <c r="D445" s="18">
        <f t="shared" si="54"/>
        <v>0.42250511477222685</v>
      </c>
      <c r="E445" s="18">
        <f t="shared" si="54"/>
        <v>0.45289738591431705</v>
      </c>
      <c r="F445" s="18">
        <f t="shared" si="54"/>
        <v>0.42937567157883244</v>
      </c>
      <c r="G445" s="18">
        <f t="shared" si="54"/>
        <v>0.40837150184300991</v>
      </c>
      <c r="H445" s="18">
        <f t="shared" si="54"/>
        <v>0.3700054601474938</v>
      </c>
      <c r="I445" s="18">
        <f t="shared" si="54"/>
        <v>0.26615313266001206</v>
      </c>
      <c r="J445" s="18">
        <f t="shared" si="54"/>
        <v>0.15441952085966529</v>
      </c>
      <c r="K445" s="18">
        <f t="shared" si="54"/>
        <v>0.17714233577690822</v>
      </c>
      <c r="L445" s="18">
        <f t="shared" si="54"/>
        <v>0.19800362364500662</v>
      </c>
      <c r="M445" s="18">
        <f t="shared" si="54"/>
        <v>0.23912144550581765</v>
      </c>
      <c r="N445" s="18">
        <f t="shared" si="54"/>
        <v>0.19444085315303947</v>
      </c>
      <c r="O445" s="14">
        <f t="shared" si="53"/>
        <v>-8.3606333696338311E-2</v>
      </c>
      <c r="P445" s="19" t="s">
        <v>953</v>
      </c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</row>
    <row r="446" spans="1:71" ht="16.5" customHeight="1" x14ac:dyDescent="0.3">
      <c r="A446" s="3"/>
      <c r="B446" s="149" t="s">
        <v>956</v>
      </c>
      <c r="C446" s="147"/>
      <c r="D446" s="147"/>
      <c r="E446" s="147"/>
      <c r="F446" s="147"/>
      <c r="G446" s="147"/>
      <c r="H446" s="147"/>
      <c r="I446" s="147"/>
      <c r="J446" s="147"/>
      <c r="K446" s="147"/>
      <c r="L446" s="147"/>
      <c r="M446" s="147"/>
      <c r="N446" s="148"/>
      <c r="O446" s="14"/>
      <c r="P446" s="24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</row>
    <row r="447" spans="1:71" ht="16.5" customHeight="1" x14ac:dyDescent="0.3">
      <c r="A447" s="3"/>
      <c r="B447" s="149" t="s">
        <v>839</v>
      </c>
      <c r="C447" s="147"/>
      <c r="D447" s="147"/>
      <c r="E447" s="147"/>
      <c r="F447" s="147"/>
      <c r="G447" s="147"/>
      <c r="H447" s="147"/>
      <c r="I447" s="147"/>
      <c r="J447" s="147"/>
      <c r="K447" s="147"/>
      <c r="L447" s="147"/>
      <c r="M447" s="147"/>
      <c r="N447" s="148"/>
      <c r="O447" s="14"/>
      <c r="P447" s="17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</row>
    <row r="448" spans="1:71" ht="16.5" customHeight="1" x14ac:dyDescent="0.3">
      <c r="A448" s="3"/>
      <c r="B448" s="25">
        <f t="shared" ref="B448:N451" si="55">IFERROR(VLOOKUP($B$447,$141:$214,MATCH($P448&amp;"/"&amp;B$335,$139:$139,0),FALSE),"")</f>
        <v>28647944</v>
      </c>
      <c r="C448" s="25">
        <f t="shared" si="55"/>
        <v>26299969</v>
      </c>
      <c r="D448" s="25">
        <f t="shared" si="55"/>
        <v>26964600</v>
      </c>
      <c r="E448" s="25">
        <f t="shared" si="55"/>
        <v>31147620</v>
      </c>
      <c r="F448" s="25">
        <f t="shared" si="55"/>
        <v>35177585</v>
      </c>
      <c r="G448" s="25">
        <f t="shared" si="55"/>
        <v>37491938</v>
      </c>
      <c r="H448" s="25">
        <f t="shared" si="55"/>
        <v>36699408</v>
      </c>
      <c r="I448" s="25">
        <f t="shared" si="55"/>
        <v>40579235</v>
      </c>
      <c r="J448" s="25">
        <f t="shared" si="55"/>
        <v>37252268</v>
      </c>
      <c r="K448" s="25">
        <f t="shared" si="55"/>
        <v>38858020</v>
      </c>
      <c r="L448" s="25">
        <f t="shared" si="55"/>
        <v>40933418</v>
      </c>
      <c r="M448" s="25">
        <f t="shared" si="55"/>
        <v>43261680</v>
      </c>
      <c r="N448" s="25">
        <f t="shared" si="55"/>
        <v>42845398</v>
      </c>
      <c r="O448" s="26"/>
      <c r="P448" s="17" t="s">
        <v>949</v>
      </c>
      <c r="Q448" s="27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</row>
    <row r="449" spans="1:71" ht="16.5" customHeight="1" x14ac:dyDescent="0.3">
      <c r="A449" s="3"/>
      <c r="B449" s="15">
        <f t="shared" si="55"/>
        <v>28345354</v>
      </c>
      <c r="C449" s="15">
        <f t="shared" si="55"/>
        <v>25197649</v>
      </c>
      <c r="D449" s="15">
        <f t="shared" si="55"/>
        <v>26523085</v>
      </c>
      <c r="E449" s="15">
        <f t="shared" si="55"/>
        <v>31110106</v>
      </c>
      <c r="F449" s="15">
        <f t="shared" si="55"/>
        <v>34487686</v>
      </c>
      <c r="G449" s="15">
        <f t="shared" si="55"/>
        <v>36007459</v>
      </c>
      <c r="H449" s="15">
        <f t="shared" si="55"/>
        <v>36677727</v>
      </c>
      <c r="I449" s="15">
        <f t="shared" si="55"/>
        <v>38134686</v>
      </c>
      <c r="J449" s="15">
        <f t="shared" si="55"/>
        <v>36482405</v>
      </c>
      <c r="K449" s="15">
        <f t="shared" si="55"/>
        <v>39078539</v>
      </c>
      <c r="L449" s="15">
        <f t="shared" si="55"/>
        <v>42227959</v>
      </c>
      <c r="M449" s="15">
        <f t="shared" si="55"/>
        <v>44081425</v>
      </c>
      <c r="N449" s="15">
        <f t="shared" si="55"/>
        <v>42255889</v>
      </c>
      <c r="O449" s="26"/>
      <c r="P449" s="17" t="s">
        <v>950</v>
      </c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</row>
    <row r="450" spans="1:71" ht="16.5" customHeight="1" x14ac:dyDescent="0.3">
      <c r="A450" s="3"/>
      <c r="B450" s="15">
        <f t="shared" si="55"/>
        <v>27527858</v>
      </c>
      <c r="C450" s="15">
        <f t="shared" si="55"/>
        <v>24970700</v>
      </c>
      <c r="D450" s="15">
        <f t="shared" si="55"/>
        <v>27642168</v>
      </c>
      <c r="E450" s="15">
        <f t="shared" si="55"/>
        <v>31013783</v>
      </c>
      <c r="F450" s="15">
        <f t="shared" si="55"/>
        <v>33721185</v>
      </c>
      <c r="G450" s="15">
        <f t="shared" si="55"/>
        <v>33476521</v>
      </c>
      <c r="H450" s="15">
        <f t="shared" si="55"/>
        <v>35489886</v>
      </c>
      <c r="I450" s="15">
        <f t="shared" si="55"/>
        <v>36778208</v>
      </c>
      <c r="J450" s="15">
        <f t="shared" si="55"/>
        <v>37095716</v>
      </c>
      <c r="K450" s="15">
        <f t="shared" si="55"/>
        <v>38579765</v>
      </c>
      <c r="L450" s="15">
        <f t="shared" si="55"/>
        <v>42110008</v>
      </c>
      <c r="M450" s="15">
        <f t="shared" si="55"/>
        <v>44732915</v>
      </c>
      <c r="N450" s="15" t="str">
        <f t="shared" si="55"/>
        <v/>
      </c>
      <c r="O450" s="26"/>
      <c r="P450" s="17" t="s">
        <v>951</v>
      </c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</row>
    <row r="451" spans="1:71" ht="16.5" customHeight="1" x14ac:dyDescent="0.3">
      <c r="A451" s="3"/>
      <c r="B451" s="28">
        <f t="shared" si="55"/>
        <v>26270345</v>
      </c>
      <c r="C451" s="28">
        <f t="shared" si="55"/>
        <v>25983508</v>
      </c>
      <c r="D451" s="28">
        <f t="shared" si="55"/>
        <v>30149752</v>
      </c>
      <c r="E451" s="28">
        <f t="shared" si="55"/>
        <v>33165725.5</v>
      </c>
      <c r="F451" s="28">
        <f t="shared" si="55"/>
        <v>38181843.927000001</v>
      </c>
      <c r="G451" s="28">
        <f t="shared" si="55"/>
        <v>35822452.641999997</v>
      </c>
      <c r="H451" s="28">
        <f t="shared" si="55"/>
        <v>40462026.131999999</v>
      </c>
      <c r="I451" s="28">
        <f t="shared" si="55"/>
        <v>39784311.549999997</v>
      </c>
      <c r="J451" s="28">
        <f t="shared" si="55"/>
        <v>41319477.560999997</v>
      </c>
      <c r="K451" s="28">
        <f t="shared" si="55"/>
        <v>41205476.351999998</v>
      </c>
      <c r="L451" s="28">
        <f t="shared" si="55"/>
        <v>44584462.159999996</v>
      </c>
      <c r="M451" s="28">
        <f t="shared" si="55"/>
        <v>48817665.237999998</v>
      </c>
      <c r="N451" s="28" t="str">
        <f t="shared" si="55"/>
        <v/>
      </c>
      <c r="O451" s="26"/>
      <c r="P451" s="17" t="s">
        <v>957</v>
      </c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</row>
    <row r="452" spans="1:71" ht="16.5" customHeight="1" x14ac:dyDescent="0.3">
      <c r="A452" s="3"/>
      <c r="B452" s="25">
        <f t="shared" ref="B452:M452" si="56">SUM(B448:B451)</f>
        <v>110791501</v>
      </c>
      <c r="C452" s="25">
        <f t="shared" si="56"/>
        <v>102451826</v>
      </c>
      <c r="D452" s="25">
        <f t="shared" si="56"/>
        <v>111279605</v>
      </c>
      <c r="E452" s="25">
        <f t="shared" si="56"/>
        <v>126437234.5</v>
      </c>
      <c r="F452" s="25">
        <f t="shared" si="56"/>
        <v>141568299.92699999</v>
      </c>
      <c r="G452" s="25">
        <f t="shared" si="56"/>
        <v>142798370.64199999</v>
      </c>
      <c r="H452" s="25">
        <f t="shared" si="56"/>
        <v>149329047.132</v>
      </c>
      <c r="I452" s="25">
        <f t="shared" si="56"/>
        <v>155276440.55000001</v>
      </c>
      <c r="J452" s="25">
        <f t="shared" si="56"/>
        <v>152149866.56099999</v>
      </c>
      <c r="K452" s="25">
        <f t="shared" si="56"/>
        <v>157721800.352</v>
      </c>
      <c r="L452" s="25">
        <f t="shared" si="56"/>
        <v>169855847.16</v>
      </c>
      <c r="M452" s="25">
        <f t="shared" si="56"/>
        <v>180893685.23800001</v>
      </c>
      <c r="N452" s="25">
        <f>IF(N449="",N448*4,IF(N450="",(N449+N448)*2,IF(N451="",((N450+N449+N448)/3)*4,SUM(N448:N451))))</f>
        <v>170202574</v>
      </c>
      <c r="O452" s="14">
        <f>RATE(M$335-H$335,,-H452,M452)</f>
        <v>3.9096357720232081E-2</v>
      </c>
      <c r="P452" s="17" t="s">
        <v>952</v>
      </c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</row>
    <row r="453" spans="1:71" ht="16.5" customHeight="1" x14ac:dyDescent="0.3">
      <c r="A453" s="22"/>
      <c r="B453" s="29"/>
      <c r="C453" s="30">
        <f t="shared" ref="C453:N453" si="57">C452/B452-1</f>
        <v>-7.5273598829570854E-2</v>
      </c>
      <c r="D453" s="30">
        <f t="shared" si="57"/>
        <v>8.6165169959977028E-2</v>
      </c>
      <c r="E453" s="30">
        <f t="shared" si="57"/>
        <v>0.13621210733089861</v>
      </c>
      <c r="F453" s="30">
        <f t="shared" si="57"/>
        <v>0.11967254335193478</v>
      </c>
      <c r="G453" s="30">
        <f t="shared" si="57"/>
        <v>8.6888852633979496E-3</v>
      </c>
      <c r="H453" s="30">
        <f t="shared" si="57"/>
        <v>4.573355046447003E-2</v>
      </c>
      <c r="I453" s="30">
        <f t="shared" si="57"/>
        <v>3.9827438346558219E-2</v>
      </c>
      <c r="J453" s="30">
        <f t="shared" si="57"/>
        <v>-2.0135533619430435E-2</v>
      </c>
      <c r="K453" s="30">
        <f t="shared" si="57"/>
        <v>3.6621351808850289E-2</v>
      </c>
      <c r="L453" s="30">
        <f t="shared" si="57"/>
        <v>7.6933225343100986E-2</v>
      </c>
      <c r="M453" s="30">
        <f t="shared" si="57"/>
        <v>6.4983562606488521E-2</v>
      </c>
      <c r="N453" s="18">
        <f t="shared" si="57"/>
        <v>-5.9101627698799009E-2</v>
      </c>
      <c r="O453" s="26"/>
      <c r="P453" s="19" t="s">
        <v>958</v>
      </c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2"/>
      <c r="BM453" s="22"/>
      <c r="BN453" s="22"/>
      <c r="BO453" s="22"/>
      <c r="BP453" s="22"/>
      <c r="BQ453" s="22"/>
      <c r="BR453" s="22"/>
      <c r="BS453" s="22"/>
    </row>
    <row r="454" spans="1:71" ht="16.5" customHeight="1" x14ac:dyDescent="0.3">
      <c r="A454" s="3"/>
      <c r="B454" s="149" t="s">
        <v>841</v>
      </c>
      <c r="C454" s="147"/>
      <c r="D454" s="147"/>
      <c r="E454" s="147"/>
      <c r="F454" s="147"/>
      <c r="G454" s="147"/>
      <c r="H454" s="147"/>
      <c r="I454" s="147"/>
      <c r="J454" s="147"/>
      <c r="K454" s="147"/>
      <c r="L454" s="147"/>
      <c r="M454" s="147"/>
      <c r="N454" s="148"/>
      <c r="O454" s="14"/>
      <c r="P454" s="17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</row>
    <row r="455" spans="1:71" ht="16.5" customHeight="1" x14ac:dyDescent="0.3">
      <c r="A455" s="3"/>
      <c r="B455" s="25">
        <f t="shared" ref="B455:N458" si="58">IFERROR(VLOOKUP($B$454,$141:$214,MATCH($P455&amp;"/"&amp;B$335,$139:$139,0),FALSE),"")</f>
        <v>191749</v>
      </c>
      <c r="C455" s="25">
        <f t="shared" si="58"/>
        <v>204698</v>
      </c>
      <c r="D455" s="25">
        <f t="shared" si="58"/>
        <v>176814</v>
      </c>
      <c r="E455" s="25">
        <f t="shared" si="58"/>
        <v>171456</v>
      </c>
      <c r="F455" s="25">
        <f t="shared" si="58"/>
        <v>257637</v>
      </c>
      <c r="G455" s="25">
        <f t="shared" si="58"/>
        <v>438029</v>
      </c>
      <c r="H455" s="25">
        <f t="shared" si="58"/>
        <v>198202</v>
      </c>
      <c r="I455" s="25">
        <f t="shared" si="58"/>
        <v>164854</v>
      </c>
      <c r="J455" s="25">
        <f t="shared" si="58"/>
        <v>145436</v>
      </c>
      <c r="K455" s="25">
        <f t="shared" si="58"/>
        <v>206924</v>
      </c>
      <c r="L455" s="25">
        <f t="shared" si="58"/>
        <v>308233</v>
      </c>
      <c r="M455" s="25">
        <f t="shared" si="58"/>
        <v>254863</v>
      </c>
      <c r="N455" s="25">
        <f t="shared" si="58"/>
        <v>714639</v>
      </c>
      <c r="O455" s="14"/>
      <c r="P455" s="17" t="s">
        <v>949</v>
      </c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</row>
    <row r="456" spans="1:71" ht="16.5" customHeight="1" x14ac:dyDescent="0.3">
      <c r="A456" s="3"/>
      <c r="B456" s="15">
        <f t="shared" si="58"/>
        <v>1985734</v>
      </c>
      <c r="C456" s="15">
        <f t="shared" si="58"/>
        <v>178581</v>
      </c>
      <c r="D456" s="15">
        <f t="shared" si="58"/>
        <v>139898</v>
      </c>
      <c r="E456" s="15">
        <f t="shared" si="58"/>
        <v>214745</v>
      </c>
      <c r="F456" s="15">
        <f t="shared" si="58"/>
        <v>342028</v>
      </c>
      <c r="G456" s="15">
        <f t="shared" si="58"/>
        <v>255917</v>
      </c>
      <c r="H456" s="15">
        <f t="shared" si="58"/>
        <v>167996</v>
      </c>
      <c r="I456" s="15">
        <f t="shared" si="58"/>
        <v>161610</v>
      </c>
      <c r="J456" s="15">
        <f t="shared" si="58"/>
        <v>326958</v>
      </c>
      <c r="K456" s="15">
        <f t="shared" si="58"/>
        <v>172194</v>
      </c>
      <c r="L456" s="15">
        <f t="shared" si="58"/>
        <v>155666</v>
      </c>
      <c r="M456" s="15">
        <f t="shared" si="58"/>
        <v>161601</v>
      </c>
      <c r="N456" s="15">
        <f t="shared" si="58"/>
        <v>883817</v>
      </c>
      <c r="O456" s="14"/>
      <c r="P456" s="17" t="s">
        <v>950</v>
      </c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</row>
    <row r="457" spans="1:71" ht="16.5" customHeight="1" x14ac:dyDescent="0.3">
      <c r="A457" s="3"/>
      <c r="B457" s="15">
        <f t="shared" si="58"/>
        <v>183505</v>
      </c>
      <c r="C457" s="15">
        <f t="shared" si="58"/>
        <v>146550</v>
      </c>
      <c r="D457" s="15">
        <f t="shared" si="58"/>
        <v>150329</v>
      </c>
      <c r="E457" s="15">
        <f t="shared" si="58"/>
        <v>311008</v>
      </c>
      <c r="F457" s="15">
        <f t="shared" si="58"/>
        <v>368071</v>
      </c>
      <c r="G457" s="15">
        <f t="shared" si="58"/>
        <v>189070</v>
      </c>
      <c r="H457" s="15">
        <f t="shared" si="58"/>
        <v>220995</v>
      </c>
      <c r="I457" s="15">
        <f t="shared" si="58"/>
        <v>262795</v>
      </c>
      <c r="J457" s="15">
        <f t="shared" si="58"/>
        <v>132310</v>
      </c>
      <c r="K457" s="15">
        <f t="shared" si="58"/>
        <v>119957</v>
      </c>
      <c r="L457" s="15">
        <f t="shared" si="58"/>
        <v>192923</v>
      </c>
      <c r="M457" s="15">
        <f t="shared" si="58"/>
        <v>163061</v>
      </c>
      <c r="N457" s="15" t="str">
        <f t="shared" si="58"/>
        <v/>
      </c>
      <c r="O457" s="14"/>
      <c r="P457" s="17" t="s">
        <v>951</v>
      </c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</row>
    <row r="458" spans="1:71" ht="16.5" customHeight="1" x14ac:dyDescent="0.3">
      <c r="A458" s="3"/>
      <c r="B458" s="28">
        <f t="shared" si="58"/>
        <v>246181</v>
      </c>
      <c r="C458" s="28">
        <f t="shared" si="58"/>
        <v>231057</v>
      </c>
      <c r="D458" s="28">
        <f t="shared" si="58"/>
        <v>212120</v>
      </c>
      <c r="E458" s="28">
        <f t="shared" si="58"/>
        <v>180070.13</v>
      </c>
      <c r="F458" s="28">
        <f t="shared" si="58"/>
        <v>146066.87299999999</v>
      </c>
      <c r="G458" s="28">
        <f t="shared" si="58"/>
        <v>158979.579</v>
      </c>
      <c r="H458" s="28">
        <f t="shared" si="58"/>
        <v>185151.17499999999</v>
      </c>
      <c r="I458" s="28">
        <f t="shared" si="58"/>
        <v>117073.057</v>
      </c>
      <c r="J458" s="28">
        <f t="shared" si="58"/>
        <v>141949.141</v>
      </c>
      <c r="K458" s="28">
        <f t="shared" si="58"/>
        <v>250921.899</v>
      </c>
      <c r="L458" s="28">
        <f t="shared" si="58"/>
        <v>322636.45</v>
      </c>
      <c r="M458" s="28">
        <f t="shared" si="58"/>
        <v>266974.41100000002</v>
      </c>
      <c r="N458" s="28" t="str">
        <f t="shared" si="58"/>
        <v/>
      </c>
      <c r="O458" s="14"/>
      <c r="P458" s="17" t="s">
        <v>957</v>
      </c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</row>
    <row r="459" spans="1:71" ht="16.5" customHeight="1" x14ac:dyDescent="0.3">
      <c r="A459" s="3"/>
      <c r="B459" s="28">
        <f t="shared" ref="B459:M459" si="59">SUM(B455:B458)</f>
        <v>2607169</v>
      </c>
      <c r="C459" s="28">
        <f t="shared" si="59"/>
        <v>760886</v>
      </c>
      <c r="D459" s="28">
        <f t="shared" si="59"/>
        <v>679161</v>
      </c>
      <c r="E459" s="28">
        <f t="shared" si="59"/>
        <v>877279.13</v>
      </c>
      <c r="F459" s="28">
        <f t="shared" si="59"/>
        <v>1113802.8729999999</v>
      </c>
      <c r="G459" s="28">
        <f t="shared" si="59"/>
        <v>1041995.579</v>
      </c>
      <c r="H459" s="28">
        <f t="shared" si="59"/>
        <v>772344.17500000005</v>
      </c>
      <c r="I459" s="28">
        <f t="shared" si="59"/>
        <v>706332.05700000003</v>
      </c>
      <c r="J459" s="28">
        <f t="shared" si="59"/>
        <v>746653.14100000006</v>
      </c>
      <c r="K459" s="28">
        <f t="shared" si="59"/>
        <v>749996.89899999998</v>
      </c>
      <c r="L459" s="28">
        <f t="shared" si="59"/>
        <v>979458.45</v>
      </c>
      <c r="M459" s="28">
        <f t="shared" si="59"/>
        <v>846499.41100000008</v>
      </c>
      <c r="N459" s="28">
        <f>IF(N456="",N455*4,IF(N457="",(N456+N455)*2,IF(N458="",((N457+N456+N455)/3)*4,SUM(N455:N458))))</f>
        <v>3196912</v>
      </c>
      <c r="O459" s="14">
        <f>RATE(M$335-H$335,,-H459,M459)</f>
        <v>1.8504980299707818E-2</v>
      </c>
      <c r="P459" s="17" t="s">
        <v>952</v>
      </c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</row>
    <row r="460" spans="1:71" ht="16.5" customHeight="1" x14ac:dyDescent="0.3">
      <c r="A460" s="3"/>
      <c r="B460" s="159" t="s">
        <v>959</v>
      </c>
      <c r="C460" s="152"/>
      <c r="D460" s="152"/>
      <c r="E460" s="152"/>
      <c r="F460" s="152"/>
      <c r="G460" s="152"/>
      <c r="H460" s="152"/>
      <c r="I460" s="152"/>
      <c r="J460" s="152"/>
      <c r="K460" s="152"/>
      <c r="L460" s="152"/>
      <c r="M460" s="152"/>
      <c r="N460" s="153"/>
      <c r="O460" s="14"/>
      <c r="P460" s="17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</row>
    <row r="461" spans="1:71" ht="16.5" customHeight="1" x14ac:dyDescent="0.3">
      <c r="A461" s="3"/>
      <c r="B461" s="162" t="s">
        <v>850</v>
      </c>
      <c r="C461" s="155"/>
      <c r="D461" s="155"/>
      <c r="E461" s="155"/>
      <c r="F461" s="155"/>
      <c r="G461" s="155"/>
      <c r="H461" s="155"/>
      <c r="I461" s="155"/>
      <c r="J461" s="155"/>
      <c r="K461" s="155"/>
      <c r="L461" s="155"/>
      <c r="M461" s="155"/>
      <c r="N461" s="156"/>
      <c r="O461" s="14"/>
      <c r="P461" s="17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</row>
    <row r="462" spans="1:71" ht="16.5" customHeight="1" x14ac:dyDescent="0.3">
      <c r="A462" s="3"/>
      <c r="B462" s="25">
        <f t="shared" ref="B462:N465" si="60">IFERROR(VLOOKUP($B$461,$141:$214,MATCH($P462&amp;"/"&amp;B$335,$139:$139,0),FALSE),"")</f>
        <v>18398899</v>
      </c>
      <c r="C462" s="25">
        <f t="shared" si="60"/>
        <v>17035536</v>
      </c>
      <c r="D462" s="25">
        <f t="shared" si="60"/>
        <v>16792153</v>
      </c>
      <c r="E462" s="25">
        <f t="shared" si="60"/>
        <v>18781280</v>
      </c>
      <c r="F462" s="25">
        <f t="shared" si="60"/>
        <v>20914973</v>
      </c>
      <c r="G462" s="25">
        <f t="shared" si="60"/>
        <v>22151410</v>
      </c>
      <c r="H462" s="25">
        <f t="shared" si="60"/>
        <v>20713338</v>
      </c>
      <c r="I462" s="25">
        <f t="shared" si="60"/>
        <v>23439396</v>
      </c>
      <c r="J462" s="25">
        <f t="shared" si="60"/>
        <v>19720665</v>
      </c>
      <c r="K462" s="25">
        <f t="shared" si="60"/>
        <v>23091467</v>
      </c>
      <c r="L462" s="25">
        <f t="shared" si="60"/>
        <v>23718485</v>
      </c>
      <c r="M462" s="25">
        <f t="shared" si="60"/>
        <v>26975846</v>
      </c>
      <c r="N462" s="25">
        <f t="shared" si="60"/>
        <v>26757027</v>
      </c>
      <c r="O462" s="14"/>
      <c r="P462" s="17" t="s">
        <v>949</v>
      </c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</row>
    <row r="463" spans="1:71" ht="16.5" customHeight="1" x14ac:dyDescent="0.3">
      <c r="A463" s="3"/>
      <c r="B463" s="15">
        <f t="shared" si="60"/>
        <v>18406264</v>
      </c>
      <c r="C463" s="15">
        <f t="shared" si="60"/>
        <v>16468749</v>
      </c>
      <c r="D463" s="15">
        <f t="shared" si="60"/>
        <v>16215506</v>
      </c>
      <c r="E463" s="15">
        <f t="shared" si="60"/>
        <v>18935652</v>
      </c>
      <c r="F463" s="15">
        <f t="shared" si="60"/>
        <v>20196214</v>
      </c>
      <c r="G463" s="15">
        <f t="shared" si="60"/>
        <v>20927121</v>
      </c>
      <c r="H463" s="15">
        <f t="shared" si="60"/>
        <v>20588163</v>
      </c>
      <c r="I463" s="15">
        <f t="shared" si="60"/>
        <v>20568941</v>
      </c>
      <c r="J463" s="15">
        <f t="shared" si="60"/>
        <v>17423563</v>
      </c>
      <c r="K463" s="15">
        <f t="shared" si="60"/>
        <v>22534844</v>
      </c>
      <c r="L463" s="15">
        <f t="shared" si="60"/>
        <v>25299374</v>
      </c>
      <c r="M463" s="15">
        <f t="shared" si="60"/>
        <v>26878981</v>
      </c>
      <c r="N463" s="15">
        <f t="shared" si="60"/>
        <v>26767296</v>
      </c>
      <c r="O463" s="14"/>
      <c r="P463" s="17" t="s">
        <v>950</v>
      </c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</row>
    <row r="464" spans="1:71" ht="16.5" customHeight="1" x14ac:dyDescent="0.3">
      <c r="A464" s="3"/>
      <c r="B464" s="15">
        <f t="shared" si="60"/>
        <v>18067541</v>
      </c>
      <c r="C464" s="15">
        <f t="shared" si="60"/>
        <v>16297856</v>
      </c>
      <c r="D464" s="15">
        <f t="shared" si="60"/>
        <v>17179718</v>
      </c>
      <c r="E464" s="15">
        <f t="shared" si="60"/>
        <v>18597484</v>
      </c>
      <c r="F464" s="15">
        <f t="shared" si="60"/>
        <v>19501216</v>
      </c>
      <c r="G464" s="15">
        <f t="shared" si="60"/>
        <v>18530756</v>
      </c>
      <c r="H464" s="15">
        <f t="shared" si="60"/>
        <v>19413036</v>
      </c>
      <c r="I464" s="15">
        <f t="shared" si="60"/>
        <v>20398847</v>
      </c>
      <c r="J464" s="15">
        <f t="shared" si="60"/>
        <v>20768335</v>
      </c>
      <c r="K464" s="15">
        <f t="shared" si="60"/>
        <v>22080239</v>
      </c>
      <c r="L464" s="15">
        <f t="shared" si="60"/>
        <v>26023392</v>
      </c>
      <c r="M464" s="15">
        <f t="shared" si="60"/>
        <v>26636611</v>
      </c>
      <c r="N464" s="15" t="str">
        <f t="shared" si="60"/>
        <v/>
      </c>
      <c r="O464" s="14"/>
      <c r="P464" s="17" t="s">
        <v>951</v>
      </c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</row>
    <row r="465" spans="1:71" ht="16.5" customHeight="1" x14ac:dyDescent="0.3">
      <c r="A465" s="3"/>
      <c r="B465" s="28">
        <f t="shared" si="60"/>
        <v>17166139</v>
      </c>
      <c r="C465" s="28">
        <f t="shared" si="60"/>
        <v>16513579</v>
      </c>
      <c r="D465" s="28">
        <f t="shared" si="60"/>
        <v>18515189</v>
      </c>
      <c r="E465" s="28">
        <f t="shared" si="60"/>
        <v>19905534.370000001</v>
      </c>
      <c r="F465" s="28">
        <f t="shared" si="60"/>
        <v>23357566.671</v>
      </c>
      <c r="G465" s="28">
        <f t="shared" si="60"/>
        <v>19547421.636</v>
      </c>
      <c r="H465" s="28">
        <f t="shared" si="60"/>
        <v>22833733.234000001</v>
      </c>
      <c r="I465" s="28">
        <f t="shared" si="60"/>
        <v>20411829.375</v>
      </c>
      <c r="J465" s="28">
        <f t="shared" si="60"/>
        <v>25079321.226</v>
      </c>
      <c r="K465" s="28">
        <f t="shared" si="60"/>
        <v>24552089.092999998</v>
      </c>
      <c r="L465" s="28">
        <f t="shared" si="60"/>
        <v>28414437.789999999</v>
      </c>
      <c r="M465" s="28">
        <f t="shared" si="60"/>
        <v>31408005.813000001</v>
      </c>
      <c r="N465" s="28" t="str">
        <f t="shared" si="60"/>
        <v/>
      </c>
      <c r="O465" s="14"/>
      <c r="P465" s="17" t="s">
        <v>957</v>
      </c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</row>
    <row r="466" spans="1:71" ht="16.5" customHeight="1" x14ac:dyDescent="0.3">
      <c r="A466" s="3"/>
      <c r="B466" s="28">
        <f t="shared" ref="B466:M466" si="61">SUM(B462:B465)</f>
        <v>72038843</v>
      </c>
      <c r="C466" s="28">
        <f t="shared" si="61"/>
        <v>66315720</v>
      </c>
      <c r="D466" s="28">
        <f t="shared" si="61"/>
        <v>68702566</v>
      </c>
      <c r="E466" s="28">
        <f t="shared" si="61"/>
        <v>76219950.370000005</v>
      </c>
      <c r="F466" s="28">
        <f t="shared" si="61"/>
        <v>83969969.671000004</v>
      </c>
      <c r="G466" s="28">
        <f t="shared" si="61"/>
        <v>81156708.636000007</v>
      </c>
      <c r="H466" s="28">
        <f t="shared" si="61"/>
        <v>83548270.233999997</v>
      </c>
      <c r="I466" s="28">
        <f t="shared" si="61"/>
        <v>84819013.375</v>
      </c>
      <c r="J466" s="28">
        <f t="shared" si="61"/>
        <v>82991884.225999996</v>
      </c>
      <c r="K466" s="28">
        <f t="shared" si="61"/>
        <v>92258639.092999995</v>
      </c>
      <c r="L466" s="28">
        <f t="shared" si="61"/>
        <v>103455688.78999999</v>
      </c>
      <c r="M466" s="28">
        <f t="shared" si="61"/>
        <v>111899443.81299999</v>
      </c>
      <c r="N466" s="28">
        <f>IF(N463="",N462*4,IF(N464="",(N463+N462)*2,IF(N465="",((N464+N463+N462)/3)*4,SUM(N462:N465))))</f>
        <v>107048646</v>
      </c>
      <c r="O466" s="14">
        <f t="shared" ref="O466:O467" si="62">RATE(M$335-H$335,,-H466,M466)</f>
        <v>6.0176303859856416E-2</v>
      </c>
      <c r="P466" s="17" t="s">
        <v>952</v>
      </c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</row>
    <row r="467" spans="1:71" ht="16.5" customHeight="1" x14ac:dyDescent="0.3">
      <c r="A467" s="3"/>
      <c r="B467" s="31">
        <f t="shared" ref="B467:N467" si="63">B466/B$452</f>
        <v>0.65021993880198448</v>
      </c>
      <c r="C467" s="32">
        <f t="shared" si="63"/>
        <v>0.64728685265209429</v>
      </c>
      <c r="D467" s="32">
        <f t="shared" si="63"/>
        <v>0.61738686078190164</v>
      </c>
      <c r="E467" s="32">
        <f t="shared" si="63"/>
        <v>0.6028283572589529</v>
      </c>
      <c r="F467" s="32">
        <f t="shared" si="63"/>
        <v>0.59314104721395478</v>
      </c>
      <c r="G467" s="32">
        <f t="shared" si="63"/>
        <v>0.56833077486200756</v>
      </c>
      <c r="H467" s="32">
        <f t="shared" si="63"/>
        <v>0.55949108253632107</v>
      </c>
      <c r="I467" s="32">
        <f t="shared" si="63"/>
        <v>0.54624521965190032</v>
      </c>
      <c r="J467" s="32">
        <f t="shared" si="63"/>
        <v>0.54546143287432236</v>
      </c>
      <c r="K467" s="32">
        <f t="shared" si="63"/>
        <v>0.58494538413268948</v>
      </c>
      <c r="L467" s="32">
        <f t="shared" si="63"/>
        <v>0.60907934887014692</v>
      </c>
      <c r="M467" s="32">
        <f t="shared" si="63"/>
        <v>0.61859231661832204</v>
      </c>
      <c r="N467" s="33">
        <f t="shared" si="63"/>
        <v>0.6289484552683674</v>
      </c>
      <c r="O467" s="14">
        <f t="shared" si="62"/>
        <v>2.0286805918436155E-2</v>
      </c>
      <c r="P467" s="19" t="s">
        <v>953</v>
      </c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</row>
    <row r="468" spans="1:71" ht="16.5" customHeight="1" x14ac:dyDescent="0.3">
      <c r="A468" s="22"/>
      <c r="B468" s="29"/>
      <c r="C468" s="18">
        <f t="shared" ref="C468:N468" si="64">C466/B466-1</f>
        <v>-7.9444959991931019E-2</v>
      </c>
      <c r="D468" s="18">
        <f t="shared" si="64"/>
        <v>3.5992159928294631E-2</v>
      </c>
      <c r="E468" s="18">
        <f t="shared" si="64"/>
        <v>0.109419266377911</v>
      </c>
      <c r="F468" s="18">
        <f t="shared" si="64"/>
        <v>0.10167966868750922</v>
      </c>
      <c r="G468" s="18">
        <f t="shared" si="64"/>
        <v>-3.3503180315802683E-2</v>
      </c>
      <c r="H468" s="18">
        <f t="shared" si="64"/>
        <v>2.946843998721671E-2</v>
      </c>
      <c r="I468" s="18">
        <f t="shared" si="64"/>
        <v>1.5209688213064565E-2</v>
      </c>
      <c r="J468" s="18">
        <f t="shared" si="64"/>
        <v>-2.1541504390317989E-2</v>
      </c>
      <c r="K468" s="18">
        <f t="shared" si="64"/>
        <v>0.11165856702042287</v>
      </c>
      <c r="L468" s="18">
        <f t="shared" si="64"/>
        <v>0.12136586673160199</v>
      </c>
      <c r="M468" s="18">
        <f t="shared" si="64"/>
        <v>8.1617116678229129E-2</v>
      </c>
      <c r="N468" s="18">
        <f t="shared" si="64"/>
        <v>-4.334961504461432E-2</v>
      </c>
      <c r="O468" s="26"/>
      <c r="P468" s="19" t="s">
        <v>958</v>
      </c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/>
      <c r="BM468" s="22"/>
      <c r="BN468" s="22"/>
      <c r="BO468" s="22"/>
      <c r="BP468" s="22"/>
      <c r="BQ468" s="22"/>
      <c r="BR468" s="22"/>
      <c r="BS468" s="22"/>
    </row>
    <row r="469" spans="1:71" ht="16.5" customHeight="1" x14ac:dyDescent="0.3">
      <c r="A469" s="3"/>
      <c r="B469" s="160" t="s">
        <v>960</v>
      </c>
      <c r="C469" s="147"/>
      <c r="D469" s="147"/>
      <c r="E469" s="147"/>
      <c r="F469" s="147"/>
      <c r="G469" s="147"/>
      <c r="H469" s="147"/>
      <c r="I469" s="147"/>
      <c r="J469" s="147"/>
      <c r="K469" s="147"/>
      <c r="L469" s="147"/>
      <c r="M469" s="147"/>
      <c r="N469" s="148"/>
      <c r="O469" s="14"/>
      <c r="P469" s="17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</row>
    <row r="470" spans="1:71" ht="16.5" customHeight="1" x14ac:dyDescent="0.3">
      <c r="A470" s="3"/>
      <c r="B470" s="25">
        <f t="shared" ref="B470:N474" si="65">IFERROR(B448-B462,"")</f>
        <v>10249045</v>
      </c>
      <c r="C470" s="25">
        <f t="shared" si="65"/>
        <v>9264433</v>
      </c>
      <c r="D470" s="25">
        <f t="shared" si="65"/>
        <v>10172447</v>
      </c>
      <c r="E470" s="25">
        <f t="shared" si="65"/>
        <v>12366340</v>
      </c>
      <c r="F470" s="25">
        <f t="shared" si="65"/>
        <v>14262612</v>
      </c>
      <c r="G470" s="25">
        <f t="shared" si="65"/>
        <v>15340528</v>
      </c>
      <c r="H470" s="25">
        <f t="shared" si="65"/>
        <v>15986070</v>
      </c>
      <c r="I470" s="25">
        <f t="shared" si="65"/>
        <v>17139839</v>
      </c>
      <c r="J470" s="25">
        <f t="shared" si="65"/>
        <v>17531603</v>
      </c>
      <c r="K470" s="25">
        <f t="shared" si="65"/>
        <v>15766553</v>
      </c>
      <c r="L470" s="25">
        <f t="shared" si="65"/>
        <v>17214933</v>
      </c>
      <c r="M470" s="25">
        <f t="shared" si="65"/>
        <v>16285834</v>
      </c>
      <c r="N470" s="25">
        <f t="shared" si="65"/>
        <v>16088371</v>
      </c>
      <c r="O470" s="14"/>
      <c r="P470" s="17" t="s">
        <v>949</v>
      </c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</row>
    <row r="471" spans="1:71" ht="16.5" customHeight="1" x14ac:dyDescent="0.3">
      <c r="A471" s="3"/>
      <c r="B471" s="15">
        <f t="shared" si="65"/>
        <v>9939090</v>
      </c>
      <c r="C471" s="15">
        <f t="shared" si="65"/>
        <v>8728900</v>
      </c>
      <c r="D471" s="15">
        <f t="shared" si="65"/>
        <v>10307579</v>
      </c>
      <c r="E471" s="15">
        <f t="shared" si="65"/>
        <v>12174454</v>
      </c>
      <c r="F471" s="15">
        <f t="shared" si="65"/>
        <v>14291472</v>
      </c>
      <c r="G471" s="15">
        <f t="shared" si="65"/>
        <v>15080338</v>
      </c>
      <c r="H471" s="15">
        <f t="shared" si="65"/>
        <v>16089564</v>
      </c>
      <c r="I471" s="15">
        <f t="shared" si="65"/>
        <v>17565745</v>
      </c>
      <c r="J471" s="15">
        <f t="shared" si="65"/>
        <v>19058842</v>
      </c>
      <c r="K471" s="15">
        <f t="shared" si="65"/>
        <v>16543695</v>
      </c>
      <c r="L471" s="15">
        <f t="shared" si="65"/>
        <v>16928585</v>
      </c>
      <c r="M471" s="15">
        <f t="shared" si="65"/>
        <v>17202444</v>
      </c>
      <c r="N471" s="15">
        <f t="shared" si="65"/>
        <v>15488593</v>
      </c>
      <c r="O471" s="14"/>
      <c r="P471" s="17" t="s">
        <v>950</v>
      </c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</row>
    <row r="472" spans="1:71" ht="16.5" customHeight="1" x14ac:dyDescent="0.3">
      <c r="A472" s="3"/>
      <c r="B472" s="15">
        <f t="shared" si="65"/>
        <v>9460317</v>
      </c>
      <c r="C472" s="15">
        <f t="shared" si="65"/>
        <v>8672844</v>
      </c>
      <c r="D472" s="15">
        <f t="shared" si="65"/>
        <v>10462450</v>
      </c>
      <c r="E472" s="15">
        <f t="shared" si="65"/>
        <v>12416299</v>
      </c>
      <c r="F472" s="15">
        <f t="shared" si="65"/>
        <v>14219969</v>
      </c>
      <c r="G472" s="15">
        <f t="shared" si="65"/>
        <v>14945765</v>
      </c>
      <c r="H472" s="15">
        <f t="shared" si="65"/>
        <v>16076850</v>
      </c>
      <c r="I472" s="15">
        <f t="shared" si="65"/>
        <v>16379361</v>
      </c>
      <c r="J472" s="15">
        <f t="shared" si="65"/>
        <v>16327381</v>
      </c>
      <c r="K472" s="15">
        <f t="shared" si="65"/>
        <v>16499526</v>
      </c>
      <c r="L472" s="15">
        <f t="shared" si="65"/>
        <v>16086616</v>
      </c>
      <c r="M472" s="15">
        <f t="shared" si="65"/>
        <v>18096304</v>
      </c>
      <c r="N472" s="15" t="str">
        <f t="shared" si="65"/>
        <v/>
      </c>
      <c r="O472" s="14"/>
      <c r="P472" s="17" t="s">
        <v>951</v>
      </c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</row>
    <row r="473" spans="1:71" ht="16.5" customHeight="1" x14ac:dyDescent="0.3">
      <c r="A473" s="3"/>
      <c r="B473" s="28">
        <f t="shared" si="65"/>
        <v>9104206</v>
      </c>
      <c r="C473" s="28">
        <f t="shared" si="65"/>
        <v>9469929</v>
      </c>
      <c r="D473" s="28">
        <f t="shared" si="65"/>
        <v>11634563</v>
      </c>
      <c r="E473" s="28">
        <f t="shared" si="65"/>
        <v>13260191.129999999</v>
      </c>
      <c r="F473" s="28">
        <f t="shared" si="65"/>
        <v>14824277.256000001</v>
      </c>
      <c r="G473" s="28">
        <f t="shared" si="65"/>
        <v>16275031.005999997</v>
      </c>
      <c r="H473" s="28">
        <f t="shared" si="65"/>
        <v>17628292.897999998</v>
      </c>
      <c r="I473" s="28">
        <f t="shared" si="65"/>
        <v>19372482.174999997</v>
      </c>
      <c r="J473" s="28">
        <f t="shared" si="65"/>
        <v>16240156.334999997</v>
      </c>
      <c r="K473" s="28">
        <f t="shared" si="65"/>
        <v>16653387.259</v>
      </c>
      <c r="L473" s="28">
        <f t="shared" si="65"/>
        <v>16170024.369999997</v>
      </c>
      <c r="M473" s="28">
        <f t="shared" si="65"/>
        <v>17409659.424999997</v>
      </c>
      <c r="N473" s="28" t="str">
        <f t="shared" si="65"/>
        <v/>
      </c>
      <c r="O473" s="14"/>
      <c r="P473" s="17" t="s">
        <v>957</v>
      </c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</row>
    <row r="474" spans="1:71" ht="16.5" customHeight="1" x14ac:dyDescent="0.3">
      <c r="A474" s="3"/>
      <c r="B474" s="25">
        <f t="shared" si="65"/>
        <v>38752658</v>
      </c>
      <c r="C474" s="25">
        <f t="shared" si="65"/>
        <v>36136106</v>
      </c>
      <c r="D474" s="25">
        <f t="shared" si="65"/>
        <v>42577039</v>
      </c>
      <c r="E474" s="25">
        <f t="shared" si="65"/>
        <v>50217284.129999995</v>
      </c>
      <c r="F474" s="25">
        <f t="shared" si="65"/>
        <v>57598330.255999982</v>
      </c>
      <c r="G474" s="25">
        <f t="shared" si="65"/>
        <v>61641662.005999982</v>
      </c>
      <c r="H474" s="25">
        <f t="shared" si="65"/>
        <v>65780776.898000002</v>
      </c>
      <c r="I474" s="25">
        <f t="shared" si="65"/>
        <v>70457427.175000012</v>
      </c>
      <c r="J474" s="25">
        <f t="shared" si="65"/>
        <v>69157982.334999993</v>
      </c>
      <c r="K474" s="25">
        <f t="shared" si="65"/>
        <v>65463161.259000003</v>
      </c>
      <c r="L474" s="25">
        <f t="shared" si="65"/>
        <v>66400158.370000005</v>
      </c>
      <c r="M474" s="25">
        <f t="shared" si="65"/>
        <v>68994241.425000012</v>
      </c>
      <c r="N474" s="25">
        <f t="shared" si="65"/>
        <v>63153928</v>
      </c>
      <c r="O474" s="14">
        <f t="shared" ref="O474:O475" si="66">RATE(M$335-H$335,,-H474,M474)</f>
        <v>9.5847204738923105E-3</v>
      </c>
      <c r="P474" s="17" t="s">
        <v>952</v>
      </c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</row>
    <row r="475" spans="1:71" ht="16.5" customHeight="1" x14ac:dyDescent="0.3">
      <c r="A475" s="3"/>
      <c r="B475" s="18">
        <f t="shared" ref="B475:N475" si="67">B474/B$452</f>
        <v>0.34978006119801552</v>
      </c>
      <c r="C475" s="18">
        <f t="shared" si="67"/>
        <v>0.35271314734790576</v>
      </c>
      <c r="D475" s="18">
        <f t="shared" si="67"/>
        <v>0.38261313921809842</v>
      </c>
      <c r="E475" s="18">
        <f t="shared" si="67"/>
        <v>0.3971716427410471</v>
      </c>
      <c r="F475" s="18">
        <f t="shared" si="67"/>
        <v>0.40685895278604528</v>
      </c>
      <c r="G475" s="18">
        <f t="shared" si="67"/>
        <v>0.43166922513799244</v>
      </c>
      <c r="H475" s="18">
        <f t="shared" si="67"/>
        <v>0.44050891746367887</v>
      </c>
      <c r="I475" s="18">
        <f t="shared" si="67"/>
        <v>0.45375478034809968</v>
      </c>
      <c r="J475" s="18">
        <f t="shared" si="67"/>
        <v>0.45453856712567764</v>
      </c>
      <c r="K475" s="18">
        <f t="shared" si="67"/>
        <v>0.41505461586731052</v>
      </c>
      <c r="L475" s="18">
        <f t="shared" si="67"/>
        <v>0.39092065112985308</v>
      </c>
      <c r="M475" s="18">
        <f t="shared" si="67"/>
        <v>0.38140768338167791</v>
      </c>
      <c r="N475" s="18">
        <f t="shared" si="67"/>
        <v>0.37105154473163254</v>
      </c>
      <c r="O475" s="14">
        <f t="shared" si="66"/>
        <v>-2.8401251748263127E-2</v>
      </c>
      <c r="P475" s="34" t="s">
        <v>961</v>
      </c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</row>
    <row r="476" spans="1:71" ht="16.5" customHeight="1" x14ac:dyDescent="0.3">
      <c r="A476" s="22"/>
      <c r="B476" s="29"/>
      <c r="C476" s="18">
        <f t="shared" ref="C476:N476" si="68">C474/B474-1</f>
        <v>-6.7519291192877695E-2</v>
      </c>
      <c r="D476" s="18">
        <f t="shared" si="68"/>
        <v>0.17824092612524445</v>
      </c>
      <c r="E476" s="18">
        <f t="shared" si="68"/>
        <v>0.17944519650603219</v>
      </c>
      <c r="F476" s="18">
        <f t="shared" si="68"/>
        <v>0.1469821845978827</v>
      </c>
      <c r="G476" s="18">
        <f t="shared" si="68"/>
        <v>7.0198766735582785E-2</v>
      </c>
      <c r="H476" s="18">
        <f t="shared" si="68"/>
        <v>6.714800927329212E-2</v>
      </c>
      <c r="I476" s="18">
        <f t="shared" si="68"/>
        <v>7.1094482271798709E-2</v>
      </c>
      <c r="J476" s="18">
        <f t="shared" si="68"/>
        <v>-1.8442978861156756E-2</v>
      </c>
      <c r="K476" s="18">
        <f t="shared" si="68"/>
        <v>-5.3425807856891216E-2</v>
      </c>
      <c r="L476" s="18">
        <f t="shared" si="68"/>
        <v>1.431334956912389E-2</v>
      </c>
      <c r="M476" s="18">
        <f t="shared" si="68"/>
        <v>3.9067422709220923E-2</v>
      </c>
      <c r="N476" s="18">
        <f t="shared" si="68"/>
        <v>-8.4649288177893967E-2</v>
      </c>
      <c r="O476" s="26"/>
      <c r="P476" s="19" t="s">
        <v>958</v>
      </c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  <c r="BS476" s="22"/>
    </row>
    <row r="477" spans="1:71" ht="16.5" customHeight="1" x14ac:dyDescent="0.3">
      <c r="A477" s="3"/>
      <c r="B477" s="158" t="s">
        <v>962</v>
      </c>
      <c r="C477" s="147"/>
      <c r="D477" s="147"/>
      <c r="E477" s="147"/>
      <c r="F477" s="147"/>
      <c r="G477" s="147"/>
      <c r="H477" s="147"/>
      <c r="I477" s="147"/>
      <c r="J477" s="147"/>
      <c r="K477" s="147"/>
      <c r="L477" s="147"/>
      <c r="M477" s="147"/>
      <c r="N477" s="148"/>
      <c r="O477" s="14"/>
      <c r="P477" s="6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</row>
    <row r="478" spans="1:71" ht="16.5" customHeight="1" x14ac:dyDescent="0.3">
      <c r="A478" s="3"/>
      <c r="B478" s="146" t="s">
        <v>853</v>
      </c>
      <c r="C478" s="147"/>
      <c r="D478" s="147"/>
      <c r="E478" s="147"/>
      <c r="F478" s="147"/>
      <c r="G478" s="147"/>
      <c r="H478" s="147"/>
      <c r="I478" s="147"/>
      <c r="J478" s="147"/>
      <c r="K478" s="147"/>
      <c r="L478" s="147"/>
      <c r="M478" s="147"/>
      <c r="N478" s="148"/>
      <c r="O478" s="14"/>
      <c r="P478" s="6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</row>
    <row r="479" spans="1:71" ht="16.5" customHeight="1" x14ac:dyDescent="0.3">
      <c r="A479" s="3"/>
      <c r="B479" s="25">
        <f t="shared" ref="B479:N482" si="69">IFERROR(VLOOKUP($B$478,$141:$214,MATCH($P479&amp;"/"&amp;B$335,$139:$139,0),FALSE),"")</f>
        <v>0</v>
      </c>
      <c r="C479" s="25">
        <f t="shared" si="69"/>
        <v>0</v>
      </c>
      <c r="D479" s="25">
        <f t="shared" si="69"/>
        <v>302372</v>
      </c>
      <c r="E479" s="25">
        <f t="shared" si="69"/>
        <v>509006</v>
      </c>
      <c r="F479" s="25">
        <f t="shared" si="69"/>
        <v>507562</v>
      </c>
      <c r="G479" s="25">
        <f t="shared" si="69"/>
        <v>706272</v>
      </c>
      <c r="H479" s="25">
        <f t="shared" si="69"/>
        <v>1185137</v>
      </c>
      <c r="I479" s="25">
        <f t="shared" si="69"/>
        <v>1331710</v>
      </c>
      <c r="J479" s="25">
        <f t="shared" si="69"/>
        <v>5075968</v>
      </c>
      <c r="K479" s="25">
        <f t="shared" si="69"/>
        <v>2156610</v>
      </c>
      <c r="L479" s="25">
        <f t="shared" si="69"/>
        <v>2249735</v>
      </c>
      <c r="M479" s="25">
        <f t="shared" si="69"/>
        <v>1933679</v>
      </c>
      <c r="N479" s="25">
        <f t="shared" si="69"/>
        <v>1761833</v>
      </c>
      <c r="O479" s="14"/>
      <c r="P479" s="17" t="s">
        <v>949</v>
      </c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</row>
    <row r="480" spans="1:71" ht="16.5" customHeight="1" x14ac:dyDescent="0.3">
      <c r="A480" s="3"/>
      <c r="B480" s="15">
        <f t="shared" si="69"/>
        <v>0</v>
      </c>
      <c r="C480" s="15">
        <f t="shared" si="69"/>
        <v>657864</v>
      </c>
      <c r="D480" s="15">
        <f t="shared" si="69"/>
        <v>622915</v>
      </c>
      <c r="E480" s="15">
        <f t="shared" si="69"/>
        <v>629834</v>
      </c>
      <c r="F480" s="15">
        <f t="shared" si="69"/>
        <v>749173</v>
      </c>
      <c r="G480" s="15">
        <f t="shared" si="69"/>
        <v>916699</v>
      </c>
      <c r="H480" s="15">
        <f t="shared" si="69"/>
        <v>1754179</v>
      </c>
      <c r="I480" s="15">
        <f t="shared" si="69"/>
        <v>1627329</v>
      </c>
      <c r="J480" s="15">
        <f t="shared" si="69"/>
        <v>3120919</v>
      </c>
      <c r="K480" s="15">
        <f t="shared" si="69"/>
        <v>2869463</v>
      </c>
      <c r="L480" s="15">
        <f t="shared" si="69"/>
        <v>2160421</v>
      </c>
      <c r="M480" s="15">
        <f t="shared" si="69"/>
        <v>1906137</v>
      </c>
      <c r="N480" s="15">
        <f t="shared" si="69"/>
        <v>1600174</v>
      </c>
      <c r="O480" s="14"/>
      <c r="P480" s="17" t="s">
        <v>950</v>
      </c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</row>
    <row r="481" spans="1:71" ht="16.5" customHeight="1" x14ac:dyDescent="0.3">
      <c r="A481" s="3"/>
      <c r="B481" s="15">
        <f t="shared" si="69"/>
        <v>0</v>
      </c>
      <c r="C481" s="15">
        <f t="shared" si="69"/>
        <v>612404</v>
      </c>
      <c r="D481" s="15">
        <f t="shared" si="69"/>
        <v>565744</v>
      </c>
      <c r="E481" s="15">
        <f t="shared" si="69"/>
        <v>550623</v>
      </c>
      <c r="F481" s="15">
        <f t="shared" si="69"/>
        <v>645969</v>
      </c>
      <c r="G481" s="15">
        <f t="shared" si="69"/>
        <v>1288750</v>
      </c>
      <c r="H481" s="15">
        <f t="shared" si="69"/>
        <v>1414395</v>
      </c>
      <c r="I481" s="15">
        <f t="shared" si="69"/>
        <v>1733194</v>
      </c>
      <c r="J481" s="15">
        <f t="shared" si="69"/>
        <v>3827602</v>
      </c>
      <c r="K481" s="15">
        <f t="shared" si="69"/>
        <v>2607541</v>
      </c>
      <c r="L481" s="15">
        <f t="shared" si="69"/>
        <v>2426470</v>
      </c>
      <c r="M481" s="15">
        <f t="shared" si="69"/>
        <v>1498531</v>
      </c>
      <c r="N481" s="15" t="str">
        <f t="shared" si="69"/>
        <v/>
      </c>
      <c r="O481" s="14"/>
      <c r="P481" s="17" t="s">
        <v>951</v>
      </c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</row>
    <row r="482" spans="1:71" ht="16.5" customHeight="1" x14ac:dyDescent="0.3">
      <c r="A482" s="3"/>
      <c r="B482" s="28">
        <f t="shared" si="69"/>
        <v>0</v>
      </c>
      <c r="C482" s="28">
        <f t="shared" si="69"/>
        <v>905921</v>
      </c>
      <c r="D482" s="28">
        <f t="shared" si="69"/>
        <v>833204</v>
      </c>
      <c r="E482" s="28">
        <f t="shared" si="69"/>
        <v>1136955.99</v>
      </c>
      <c r="F482" s="28">
        <f t="shared" si="69"/>
        <v>987654.45400000003</v>
      </c>
      <c r="G482" s="28">
        <f t="shared" si="69"/>
        <v>1419636.6429999999</v>
      </c>
      <c r="H482" s="28">
        <f t="shared" si="69"/>
        <v>1865995.9609999999</v>
      </c>
      <c r="I482" s="28">
        <f t="shared" si="69"/>
        <v>2208750.6690000002</v>
      </c>
      <c r="J482" s="28">
        <f t="shared" si="69"/>
        <v>3987883.8130000001</v>
      </c>
      <c r="K482" s="28">
        <f t="shared" si="69"/>
        <v>2356546.128</v>
      </c>
      <c r="L482" s="28">
        <f t="shared" si="69"/>
        <v>2712884</v>
      </c>
      <c r="M482" s="28">
        <f t="shared" si="69"/>
        <v>2522964.5890000002</v>
      </c>
      <c r="N482" s="28" t="str">
        <f t="shared" si="69"/>
        <v/>
      </c>
      <c r="O482" s="14"/>
      <c r="P482" s="17" t="s">
        <v>957</v>
      </c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</row>
    <row r="483" spans="1:71" ht="16.5" customHeight="1" x14ac:dyDescent="0.3">
      <c r="A483" s="3"/>
      <c r="B483" s="28">
        <f t="shared" ref="B483:M483" si="70">SUM(B479:B482)</f>
        <v>0</v>
      </c>
      <c r="C483" s="28">
        <f t="shared" si="70"/>
        <v>2176189</v>
      </c>
      <c r="D483" s="28">
        <f t="shared" si="70"/>
        <v>2324235</v>
      </c>
      <c r="E483" s="28">
        <f t="shared" si="70"/>
        <v>2826418.99</v>
      </c>
      <c r="F483" s="28">
        <f t="shared" si="70"/>
        <v>2890358.4539999999</v>
      </c>
      <c r="G483" s="28">
        <f t="shared" si="70"/>
        <v>4331357.6430000002</v>
      </c>
      <c r="H483" s="28">
        <f t="shared" si="70"/>
        <v>6219706.9610000001</v>
      </c>
      <c r="I483" s="28">
        <f t="shared" si="70"/>
        <v>6900983.6689999998</v>
      </c>
      <c r="J483" s="28">
        <f t="shared" si="70"/>
        <v>16012372.813000001</v>
      </c>
      <c r="K483" s="28">
        <f t="shared" si="70"/>
        <v>9990160.1280000005</v>
      </c>
      <c r="L483" s="28">
        <f t="shared" si="70"/>
        <v>9549510</v>
      </c>
      <c r="M483" s="28">
        <f t="shared" si="70"/>
        <v>7861311.5889999997</v>
      </c>
      <c r="N483" s="28">
        <f>IF(N480="",N479*4,IF(N481="",(N480+N479)*2,IF(N482="",((N481+N480+N479)/3)*4,SUM(N479:N482))))</f>
        <v>6724014</v>
      </c>
      <c r="O483" s="14">
        <f t="shared" ref="O483:O484" si="71">RATE(M$335-H$335,,-H483,M483)</f>
        <v>4.7960750744185224E-2</v>
      </c>
      <c r="P483" s="17" t="s">
        <v>952</v>
      </c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</row>
    <row r="484" spans="1:71" ht="16.5" customHeight="1" x14ac:dyDescent="0.3">
      <c r="A484" s="3"/>
      <c r="B484" s="18">
        <f t="shared" ref="B484:N484" si="72">+B483/(B$452+B$459)</f>
        <v>0</v>
      </c>
      <c r="C484" s="18">
        <f t="shared" si="72"/>
        <v>2.1084505559741517E-2</v>
      </c>
      <c r="D484" s="18">
        <f t="shared" si="72"/>
        <v>2.0759741135410514E-2</v>
      </c>
      <c r="E484" s="18">
        <f t="shared" si="72"/>
        <v>2.2200288949098979E-2</v>
      </c>
      <c r="F484" s="18">
        <f t="shared" si="72"/>
        <v>2.025733008751256E-2</v>
      </c>
      <c r="G484" s="18">
        <f t="shared" si="72"/>
        <v>3.0112253999306372E-2</v>
      </c>
      <c r="H484" s="18">
        <f t="shared" si="72"/>
        <v>4.1436704262646916E-2</v>
      </c>
      <c r="I484" s="18">
        <f t="shared" si="72"/>
        <v>4.4241960529750865E-2</v>
      </c>
      <c r="J484" s="18">
        <f t="shared" si="72"/>
        <v>0.10472686261406478</v>
      </c>
      <c r="K484" s="18">
        <f t="shared" si="72"/>
        <v>6.3040618591438113E-2</v>
      </c>
      <c r="L484" s="18">
        <f t="shared" si="72"/>
        <v>5.5898925376705107E-2</v>
      </c>
      <c r="M484" s="18">
        <f t="shared" si="72"/>
        <v>4.3255769791269744E-2</v>
      </c>
      <c r="N484" s="18">
        <f t="shared" si="72"/>
        <v>3.8777588994698638E-2</v>
      </c>
      <c r="O484" s="14">
        <f t="shared" si="71"/>
        <v>8.6297364493648689E-3</v>
      </c>
      <c r="P484" s="19" t="s">
        <v>953</v>
      </c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</row>
    <row r="485" spans="1:71" ht="16.5" customHeight="1" x14ac:dyDescent="0.3">
      <c r="A485" s="22"/>
      <c r="B485" s="29"/>
      <c r="C485" s="18" t="e">
        <f t="shared" ref="C485:N485" si="73">C483/B483-1</f>
        <v>#DIV/0!</v>
      </c>
      <c r="D485" s="18">
        <f t="shared" si="73"/>
        <v>6.8029936738031482E-2</v>
      </c>
      <c r="E485" s="18">
        <f t="shared" si="73"/>
        <v>0.21606420607210564</v>
      </c>
      <c r="F485" s="18">
        <f t="shared" si="73"/>
        <v>2.2622075575567724E-2</v>
      </c>
      <c r="G485" s="18">
        <f t="shared" si="73"/>
        <v>0.49855379944511213</v>
      </c>
      <c r="H485" s="18">
        <f t="shared" si="73"/>
        <v>0.43597169147456616</v>
      </c>
      <c r="I485" s="18">
        <f t="shared" si="73"/>
        <v>0.1095351778262017</v>
      </c>
      <c r="J485" s="18">
        <f t="shared" si="73"/>
        <v>1.3203029569435722</v>
      </c>
      <c r="K485" s="18">
        <f t="shared" si="73"/>
        <v>-0.3760974563439301</v>
      </c>
      <c r="L485" s="18">
        <f t="shared" si="73"/>
        <v>-4.4108414915689398E-2</v>
      </c>
      <c r="M485" s="18">
        <f t="shared" si="73"/>
        <v>-0.17678377330355177</v>
      </c>
      <c r="N485" s="18">
        <f t="shared" si="73"/>
        <v>-0.1446702087971391</v>
      </c>
      <c r="O485" s="26"/>
      <c r="P485" s="19" t="s">
        <v>958</v>
      </c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22"/>
    </row>
    <row r="486" spans="1:71" ht="16.5" customHeight="1" x14ac:dyDescent="0.3">
      <c r="A486" s="3"/>
      <c r="B486" s="146" t="s">
        <v>854</v>
      </c>
      <c r="C486" s="147"/>
      <c r="D486" s="147"/>
      <c r="E486" s="147"/>
      <c r="F486" s="147"/>
      <c r="G486" s="147"/>
      <c r="H486" s="147"/>
      <c r="I486" s="147"/>
      <c r="J486" s="147"/>
      <c r="K486" s="147"/>
      <c r="L486" s="147"/>
      <c r="M486" s="147"/>
      <c r="N486" s="148"/>
      <c r="O486" s="14"/>
      <c r="P486" s="6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</row>
    <row r="487" spans="1:71" ht="16.5" customHeight="1" x14ac:dyDescent="0.3">
      <c r="A487" s="3"/>
      <c r="B487" s="25">
        <f t="shared" ref="B487:N490" si="74">IFERROR(VLOOKUP($B$486,$141:$214,MATCH($P487&amp;"/"&amp;B$335,$139:$139,0),FALSE),"")</f>
        <v>0</v>
      </c>
      <c r="C487" s="25">
        <f t="shared" si="74"/>
        <v>0</v>
      </c>
      <c r="D487" s="25">
        <f t="shared" si="74"/>
        <v>1885120</v>
      </c>
      <c r="E487" s="25">
        <f t="shared" si="74"/>
        <v>2011434</v>
      </c>
      <c r="F487" s="25">
        <f t="shared" si="74"/>
        <v>2048494</v>
      </c>
      <c r="G487" s="25">
        <f t="shared" si="74"/>
        <v>2315382</v>
      </c>
      <c r="H487" s="25">
        <f t="shared" si="74"/>
        <v>2819148</v>
      </c>
      <c r="I487" s="25">
        <f t="shared" si="74"/>
        <v>3344654</v>
      </c>
      <c r="J487" s="25">
        <f t="shared" si="74"/>
        <v>3019243</v>
      </c>
      <c r="K487" s="25">
        <f t="shared" si="74"/>
        <v>3282882</v>
      </c>
      <c r="L487" s="25">
        <f t="shared" si="74"/>
        <v>4086105</v>
      </c>
      <c r="M487" s="25">
        <f t="shared" si="74"/>
        <v>4328178</v>
      </c>
      <c r="N487" s="25">
        <f t="shared" si="74"/>
        <v>4511315</v>
      </c>
      <c r="O487" s="14"/>
      <c r="P487" s="17" t="s">
        <v>949</v>
      </c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</row>
    <row r="488" spans="1:71" ht="16.5" customHeight="1" x14ac:dyDescent="0.3">
      <c r="A488" s="3"/>
      <c r="B488" s="15">
        <f t="shared" si="74"/>
        <v>0</v>
      </c>
      <c r="C488" s="15">
        <f t="shared" si="74"/>
        <v>1729000</v>
      </c>
      <c r="D488" s="15">
        <f t="shared" si="74"/>
        <v>1867001</v>
      </c>
      <c r="E488" s="15">
        <f t="shared" si="74"/>
        <v>1999524</v>
      </c>
      <c r="F488" s="15">
        <f t="shared" si="74"/>
        <v>2190884</v>
      </c>
      <c r="G488" s="15">
        <f t="shared" si="74"/>
        <v>2432382</v>
      </c>
      <c r="H488" s="15">
        <f t="shared" si="74"/>
        <v>3390111</v>
      </c>
      <c r="I488" s="15">
        <f t="shared" si="74"/>
        <v>3248399</v>
      </c>
      <c r="J488" s="15">
        <f t="shared" si="74"/>
        <v>3338618</v>
      </c>
      <c r="K488" s="15">
        <f t="shared" si="74"/>
        <v>3831206</v>
      </c>
      <c r="L488" s="15">
        <f t="shared" si="74"/>
        <v>4036883</v>
      </c>
      <c r="M488" s="15">
        <f t="shared" si="74"/>
        <v>5141378</v>
      </c>
      <c r="N488" s="15">
        <f t="shared" si="74"/>
        <v>4425494</v>
      </c>
      <c r="O488" s="14"/>
      <c r="P488" s="17" t="s">
        <v>950</v>
      </c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</row>
    <row r="489" spans="1:71" ht="16.5" customHeight="1" x14ac:dyDescent="0.3">
      <c r="A489" s="3"/>
      <c r="B489" s="15">
        <f t="shared" si="74"/>
        <v>0</v>
      </c>
      <c r="C489" s="15">
        <f t="shared" si="74"/>
        <v>1726683</v>
      </c>
      <c r="D489" s="15">
        <f t="shared" si="74"/>
        <v>2025621</v>
      </c>
      <c r="E489" s="15">
        <f t="shared" si="74"/>
        <v>2270178</v>
      </c>
      <c r="F489" s="15">
        <f t="shared" si="74"/>
        <v>2199974</v>
      </c>
      <c r="G489" s="15">
        <f t="shared" si="74"/>
        <v>2777205</v>
      </c>
      <c r="H489" s="15">
        <f t="shared" si="74"/>
        <v>3228887</v>
      </c>
      <c r="I489" s="15">
        <f t="shared" si="74"/>
        <v>3163151</v>
      </c>
      <c r="J489" s="15">
        <f t="shared" si="74"/>
        <v>3432746</v>
      </c>
      <c r="K489" s="15">
        <f t="shared" si="74"/>
        <v>3991718</v>
      </c>
      <c r="L489" s="15">
        <f t="shared" si="74"/>
        <v>4367572</v>
      </c>
      <c r="M489" s="15">
        <f t="shared" si="74"/>
        <v>4832783</v>
      </c>
      <c r="N489" s="15" t="str">
        <f t="shared" si="74"/>
        <v/>
      </c>
      <c r="O489" s="14"/>
      <c r="P489" s="17" t="s">
        <v>951</v>
      </c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</row>
    <row r="490" spans="1:71" ht="16.5" customHeight="1" x14ac:dyDescent="0.3">
      <c r="A490" s="3"/>
      <c r="B490" s="28">
        <f t="shared" si="74"/>
        <v>0</v>
      </c>
      <c r="C490" s="28">
        <f t="shared" si="74"/>
        <v>2088134</v>
      </c>
      <c r="D490" s="28">
        <f t="shared" si="74"/>
        <v>1710098</v>
      </c>
      <c r="E490" s="28">
        <f t="shared" si="74"/>
        <v>2011244.41</v>
      </c>
      <c r="F490" s="28">
        <f t="shared" si="74"/>
        <v>2628147.7629999998</v>
      </c>
      <c r="G490" s="28">
        <f t="shared" si="74"/>
        <v>3020089.9550000001</v>
      </c>
      <c r="H490" s="28">
        <f t="shared" si="74"/>
        <v>3202528.5589999999</v>
      </c>
      <c r="I490" s="28">
        <f t="shared" si="74"/>
        <v>3434197.801</v>
      </c>
      <c r="J490" s="28">
        <f t="shared" si="74"/>
        <v>3972847.0660000001</v>
      </c>
      <c r="K490" s="28">
        <f t="shared" si="74"/>
        <v>3981766.6239999998</v>
      </c>
      <c r="L490" s="28">
        <f t="shared" si="74"/>
        <v>4254773.21</v>
      </c>
      <c r="M490" s="28">
        <f t="shared" si="74"/>
        <v>5576899.5</v>
      </c>
      <c r="N490" s="28" t="str">
        <f t="shared" si="74"/>
        <v/>
      </c>
      <c r="O490" s="14"/>
      <c r="P490" s="17" t="s">
        <v>957</v>
      </c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</row>
    <row r="491" spans="1:71" ht="16.5" customHeight="1" x14ac:dyDescent="0.3">
      <c r="A491" s="3"/>
      <c r="B491" s="28">
        <f t="shared" ref="B491:M491" si="75">SUM(B487:B490)</f>
        <v>0</v>
      </c>
      <c r="C491" s="28">
        <f t="shared" si="75"/>
        <v>5543817</v>
      </c>
      <c r="D491" s="28">
        <f t="shared" si="75"/>
        <v>7487840</v>
      </c>
      <c r="E491" s="28">
        <f t="shared" si="75"/>
        <v>8292380.4100000001</v>
      </c>
      <c r="F491" s="28">
        <f t="shared" si="75"/>
        <v>9067499.7630000003</v>
      </c>
      <c r="G491" s="28">
        <f t="shared" si="75"/>
        <v>10545058.955</v>
      </c>
      <c r="H491" s="28">
        <f t="shared" si="75"/>
        <v>12640674.559</v>
      </c>
      <c r="I491" s="28">
        <f t="shared" si="75"/>
        <v>13190401.800999999</v>
      </c>
      <c r="J491" s="28">
        <f t="shared" si="75"/>
        <v>13763454.066</v>
      </c>
      <c r="K491" s="28">
        <f t="shared" si="75"/>
        <v>15087572.624</v>
      </c>
      <c r="L491" s="28">
        <f t="shared" si="75"/>
        <v>16745333.210000001</v>
      </c>
      <c r="M491" s="28">
        <f t="shared" si="75"/>
        <v>19879238.5</v>
      </c>
      <c r="N491" s="28">
        <f>IF(N488="",N487*4,IF(N489="",(N488+N487)*2,IF(N490="",((N489+N488+N487)/3)*4,SUM(N487:N490))))</f>
        <v>17873618</v>
      </c>
      <c r="O491" s="14">
        <f t="shared" ref="O491:O492" si="76">RATE(M$335-H$335,,-H491,M491)</f>
        <v>9.4777589769630854E-2</v>
      </c>
      <c r="P491" s="17" t="s">
        <v>952</v>
      </c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</row>
    <row r="492" spans="1:71" ht="16.5" customHeight="1" x14ac:dyDescent="0.3">
      <c r="A492" s="3"/>
      <c r="B492" s="18">
        <f t="shared" ref="B492:N492" si="77">+B491/(B$452+B$459)</f>
        <v>0</v>
      </c>
      <c r="C492" s="18">
        <f t="shared" si="77"/>
        <v>5.3712540757576449E-2</v>
      </c>
      <c r="D492" s="18">
        <f t="shared" si="77"/>
        <v>6.6880336998355272E-2</v>
      </c>
      <c r="E492" s="18">
        <f t="shared" si="77"/>
        <v>6.5133032939977464E-2</v>
      </c>
      <c r="F492" s="18">
        <f t="shared" si="77"/>
        <v>6.3550365358086114E-2</v>
      </c>
      <c r="G492" s="18">
        <f t="shared" si="77"/>
        <v>7.3310846127840806E-2</v>
      </c>
      <c r="H492" s="18">
        <f t="shared" si="77"/>
        <v>8.4214239781070566E-2</v>
      </c>
      <c r="I492" s="18">
        <f t="shared" si="77"/>
        <v>8.4563196182140782E-2</v>
      </c>
      <c r="J492" s="18">
        <f t="shared" si="77"/>
        <v>9.0018099122369785E-2</v>
      </c>
      <c r="K492" s="18">
        <f t="shared" si="77"/>
        <v>9.5206673273876774E-2</v>
      </c>
      <c r="L492" s="18">
        <f t="shared" si="77"/>
        <v>9.8020331044613995E-2</v>
      </c>
      <c r="M492" s="18">
        <f t="shared" si="77"/>
        <v>0.10938273524038361</v>
      </c>
      <c r="N492" s="18">
        <f t="shared" si="77"/>
        <v>0.10307768732370982</v>
      </c>
      <c r="O492" s="14">
        <f t="shared" si="76"/>
        <v>5.3689492718005126E-2</v>
      </c>
      <c r="P492" s="19" t="s">
        <v>953</v>
      </c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</row>
    <row r="493" spans="1:71" ht="16.5" customHeight="1" x14ac:dyDescent="0.3">
      <c r="A493" s="22"/>
      <c r="B493" s="29"/>
      <c r="C493" s="18" t="e">
        <f t="shared" ref="C493:N493" si="78">C491/B491-1</f>
        <v>#DIV/0!</v>
      </c>
      <c r="D493" s="18">
        <f t="shared" si="78"/>
        <v>0.35066507426201121</v>
      </c>
      <c r="E493" s="18">
        <f t="shared" si="78"/>
        <v>0.10744626087095877</v>
      </c>
      <c r="F493" s="18">
        <f t="shared" si="78"/>
        <v>9.3473684837861892E-2</v>
      </c>
      <c r="G493" s="18">
        <f t="shared" si="78"/>
        <v>0.16295111448794208</v>
      </c>
      <c r="H493" s="18">
        <f t="shared" si="78"/>
        <v>0.1987296242669514</v>
      </c>
      <c r="I493" s="18">
        <f t="shared" si="78"/>
        <v>4.3488758407169037E-2</v>
      </c>
      <c r="J493" s="18">
        <f t="shared" si="78"/>
        <v>4.3444640553448099E-2</v>
      </c>
      <c r="K493" s="18">
        <f t="shared" si="78"/>
        <v>9.6205396672262911E-2</v>
      </c>
      <c r="L493" s="18">
        <f t="shared" si="78"/>
        <v>0.1098758976883385</v>
      </c>
      <c r="M493" s="18">
        <f t="shared" si="78"/>
        <v>0.18715096622433824</v>
      </c>
      <c r="N493" s="18">
        <f t="shared" si="78"/>
        <v>-0.10089020764049894</v>
      </c>
      <c r="O493" s="26"/>
      <c r="P493" s="19" t="s">
        <v>958</v>
      </c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22"/>
    </row>
    <row r="494" spans="1:71" ht="16.5" customHeight="1" x14ac:dyDescent="0.3">
      <c r="A494" s="3"/>
      <c r="B494" s="158" t="s">
        <v>852</v>
      </c>
      <c r="C494" s="147"/>
      <c r="D494" s="147"/>
      <c r="E494" s="147"/>
      <c r="F494" s="147"/>
      <c r="G494" s="147"/>
      <c r="H494" s="147"/>
      <c r="I494" s="147"/>
      <c r="J494" s="147"/>
      <c r="K494" s="147"/>
      <c r="L494" s="147"/>
      <c r="M494" s="147"/>
      <c r="N494" s="148"/>
      <c r="O494" s="14"/>
      <c r="P494" s="6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</row>
    <row r="495" spans="1:71" ht="16.5" customHeight="1" x14ac:dyDescent="0.3">
      <c r="A495" s="3"/>
      <c r="B495" s="25">
        <f t="shared" ref="B495:N498" si="79">IFERROR(VLOOKUP($B$494,$141:$214,MATCH($P495&amp;"/"&amp;B$335,$139:$139,0),FALSE),"")</f>
        <v>2585116</v>
      </c>
      <c r="C495" s="25">
        <f t="shared" si="79"/>
        <v>2415391</v>
      </c>
      <c r="D495" s="25">
        <f t="shared" si="79"/>
        <v>2187492</v>
      </c>
      <c r="E495" s="25">
        <f t="shared" si="79"/>
        <v>2520440</v>
      </c>
      <c r="F495" s="25">
        <f t="shared" si="79"/>
        <v>2556056</v>
      </c>
      <c r="G495" s="25">
        <f t="shared" si="79"/>
        <v>3021654</v>
      </c>
      <c r="H495" s="25">
        <f t="shared" si="79"/>
        <v>4004285</v>
      </c>
      <c r="I495" s="25">
        <f t="shared" si="79"/>
        <v>4676364</v>
      </c>
      <c r="J495" s="25">
        <f t="shared" si="79"/>
        <v>8095211</v>
      </c>
      <c r="K495" s="25">
        <f t="shared" si="79"/>
        <v>5439492</v>
      </c>
      <c r="L495" s="25">
        <f t="shared" si="79"/>
        <v>6335840</v>
      </c>
      <c r="M495" s="25">
        <f t="shared" si="79"/>
        <v>6261857</v>
      </c>
      <c r="N495" s="25">
        <f t="shared" si="79"/>
        <v>6273148</v>
      </c>
      <c r="O495" s="14"/>
      <c r="P495" s="17" t="s">
        <v>949</v>
      </c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</row>
    <row r="496" spans="1:71" ht="16.5" customHeight="1" x14ac:dyDescent="0.3">
      <c r="A496" s="3"/>
      <c r="B496" s="15">
        <f t="shared" si="79"/>
        <v>2612675</v>
      </c>
      <c r="C496" s="15">
        <f t="shared" si="79"/>
        <v>2386864</v>
      </c>
      <c r="D496" s="15">
        <f t="shared" si="79"/>
        <v>2489916</v>
      </c>
      <c r="E496" s="15">
        <f t="shared" si="79"/>
        <v>2629358</v>
      </c>
      <c r="F496" s="15">
        <f t="shared" si="79"/>
        <v>2940057</v>
      </c>
      <c r="G496" s="15">
        <f t="shared" si="79"/>
        <v>3349081</v>
      </c>
      <c r="H496" s="15">
        <f t="shared" si="79"/>
        <v>5144290</v>
      </c>
      <c r="I496" s="15">
        <f t="shared" si="79"/>
        <v>4875728</v>
      </c>
      <c r="J496" s="15">
        <f t="shared" si="79"/>
        <v>6459537</v>
      </c>
      <c r="K496" s="15">
        <f t="shared" si="79"/>
        <v>6700669</v>
      </c>
      <c r="L496" s="15">
        <f t="shared" si="79"/>
        <v>6197304</v>
      </c>
      <c r="M496" s="15">
        <f t="shared" si="79"/>
        <v>7047515</v>
      </c>
      <c r="N496" s="15">
        <f t="shared" si="79"/>
        <v>6025668</v>
      </c>
      <c r="O496" s="14"/>
      <c r="P496" s="17" t="s">
        <v>950</v>
      </c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</row>
    <row r="497" spans="1:71" ht="16.5" customHeight="1" x14ac:dyDescent="0.3">
      <c r="A497" s="3"/>
      <c r="B497" s="15">
        <f t="shared" si="79"/>
        <v>2731915</v>
      </c>
      <c r="C497" s="15">
        <f t="shared" si="79"/>
        <v>2339087</v>
      </c>
      <c r="D497" s="15">
        <f t="shared" si="79"/>
        <v>2591365</v>
      </c>
      <c r="E497" s="15">
        <f t="shared" si="79"/>
        <v>2820801</v>
      </c>
      <c r="F497" s="15">
        <f t="shared" si="79"/>
        <v>2845943</v>
      </c>
      <c r="G497" s="15">
        <f t="shared" si="79"/>
        <v>4065955</v>
      </c>
      <c r="H497" s="15">
        <f t="shared" si="79"/>
        <v>4643282</v>
      </c>
      <c r="I497" s="15">
        <f t="shared" si="79"/>
        <v>4896345</v>
      </c>
      <c r="J497" s="15">
        <f t="shared" si="79"/>
        <v>7260348</v>
      </c>
      <c r="K497" s="15">
        <f t="shared" si="79"/>
        <v>6599259</v>
      </c>
      <c r="L497" s="15">
        <f t="shared" si="79"/>
        <v>6794042</v>
      </c>
      <c r="M497" s="15">
        <f t="shared" si="79"/>
        <v>6331314</v>
      </c>
      <c r="N497" s="15" t="str">
        <f t="shared" si="79"/>
        <v/>
      </c>
      <c r="O497" s="14"/>
      <c r="P497" s="17" t="s">
        <v>951</v>
      </c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</row>
    <row r="498" spans="1:71" ht="16.5" customHeight="1" x14ac:dyDescent="0.3">
      <c r="A498" s="3"/>
      <c r="B498" s="28">
        <f t="shared" si="79"/>
        <v>3276110</v>
      </c>
      <c r="C498" s="28">
        <f t="shared" si="79"/>
        <v>2994055</v>
      </c>
      <c r="D498" s="28">
        <f t="shared" si="79"/>
        <v>2543302</v>
      </c>
      <c r="E498" s="28">
        <f t="shared" si="79"/>
        <v>3148200.39</v>
      </c>
      <c r="F498" s="28">
        <f t="shared" si="79"/>
        <v>3615802.2170000002</v>
      </c>
      <c r="G498" s="28">
        <f t="shared" si="79"/>
        <v>4439726.5980000002</v>
      </c>
      <c r="H498" s="28">
        <f t="shared" si="79"/>
        <v>5068524.5199999996</v>
      </c>
      <c r="I498" s="28">
        <f t="shared" si="79"/>
        <v>5642948.4699999997</v>
      </c>
      <c r="J498" s="28">
        <f t="shared" si="79"/>
        <v>7960730.8789999997</v>
      </c>
      <c r="K498" s="28">
        <f t="shared" si="79"/>
        <v>6338312.7520000003</v>
      </c>
      <c r="L498" s="28">
        <f t="shared" si="79"/>
        <v>6967657.2199999997</v>
      </c>
      <c r="M498" s="28">
        <f t="shared" si="79"/>
        <v>8099864.0889999997</v>
      </c>
      <c r="N498" s="28" t="str">
        <f t="shared" si="79"/>
        <v/>
      </c>
      <c r="O498" s="14"/>
      <c r="P498" s="17" t="s">
        <v>957</v>
      </c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</row>
    <row r="499" spans="1:71" ht="16.5" customHeight="1" x14ac:dyDescent="0.3">
      <c r="A499" s="3"/>
      <c r="B499" s="35">
        <f t="shared" ref="B499:M499" si="80">SUM(B495:B498)</f>
        <v>11205816</v>
      </c>
      <c r="C499" s="35">
        <f t="shared" si="80"/>
        <v>10135397</v>
      </c>
      <c r="D499" s="35">
        <f t="shared" si="80"/>
        <v>9812075</v>
      </c>
      <c r="E499" s="35">
        <f t="shared" si="80"/>
        <v>11118799.390000001</v>
      </c>
      <c r="F499" s="35">
        <f t="shared" si="80"/>
        <v>11957858.217</v>
      </c>
      <c r="G499" s="35">
        <f t="shared" si="80"/>
        <v>14876416.598000001</v>
      </c>
      <c r="H499" s="35">
        <f t="shared" si="80"/>
        <v>18860381.52</v>
      </c>
      <c r="I499" s="35">
        <f t="shared" si="80"/>
        <v>20091385.469999999</v>
      </c>
      <c r="J499" s="35">
        <f t="shared" si="80"/>
        <v>29775826.879000001</v>
      </c>
      <c r="K499" s="35">
        <f t="shared" si="80"/>
        <v>25077732.752</v>
      </c>
      <c r="L499" s="35">
        <f t="shared" si="80"/>
        <v>26294843.219999999</v>
      </c>
      <c r="M499" s="35">
        <f t="shared" si="80"/>
        <v>27740550.089000002</v>
      </c>
      <c r="N499" s="35">
        <f>IF(N496="",N495*4,IF(N497="",(N496+N495)*2,IF(N498="",((N497+N496+N495)/3)*4,SUM(N495:N498))))</f>
        <v>24597632</v>
      </c>
      <c r="O499" s="14">
        <f t="shared" ref="O499:O500" si="81">RATE(M$335-H$335,,-H499,M499)</f>
        <v>8.0221753918114896E-2</v>
      </c>
      <c r="P499" s="17" t="s">
        <v>952</v>
      </c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</row>
    <row r="500" spans="1:71" ht="16.5" customHeight="1" x14ac:dyDescent="0.3">
      <c r="A500" s="3"/>
      <c r="B500" s="31">
        <f t="shared" ref="B500:N500" si="82">+B499/(B$452+B$459)</f>
        <v>9.8817878551838392E-2</v>
      </c>
      <c r="C500" s="18">
        <f t="shared" si="82"/>
        <v>9.8199115240766077E-2</v>
      </c>
      <c r="D500" s="18">
        <f t="shared" si="82"/>
        <v>8.7640078133765786E-2</v>
      </c>
      <c r="E500" s="18">
        <f t="shared" si="82"/>
        <v>8.7333321810530815E-2</v>
      </c>
      <c r="F500" s="18">
        <f t="shared" si="82"/>
        <v>8.3807695445598671E-2</v>
      </c>
      <c r="G500" s="18">
        <f t="shared" si="82"/>
        <v>0.10342310012714719</v>
      </c>
      <c r="H500" s="18">
        <f t="shared" si="82"/>
        <v>0.12565094404371749</v>
      </c>
      <c r="I500" s="18">
        <f t="shared" si="82"/>
        <v>0.12880515671189166</v>
      </c>
      <c r="J500" s="18">
        <f t="shared" si="82"/>
        <v>0.19474496173643455</v>
      </c>
      <c r="K500" s="18">
        <f t="shared" si="82"/>
        <v>0.15824729186531489</v>
      </c>
      <c r="L500" s="18">
        <f t="shared" si="82"/>
        <v>0.15391925647985499</v>
      </c>
      <c r="M500" s="18">
        <f t="shared" si="82"/>
        <v>0.15263850503165335</v>
      </c>
      <c r="N500" s="18">
        <f t="shared" si="82"/>
        <v>0.14185527631840847</v>
      </c>
      <c r="O500" s="14">
        <f t="shared" si="81"/>
        <v>3.9679951933107763E-2</v>
      </c>
      <c r="P500" s="19" t="s">
        <v>953</v>
      </c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</row>
    <row r="501" spans="1:71" ht="16.5" customHeight="1" x14ac:dyDescent="0.3">
      <c r="A501" s="22"/>
      <c r="B501" s="29"/>
      <c r="C501" s="18">
        <f t="shared" ref="C501:N501" si="83">C499/B499-1</f>
        <v>-9.5523521000166367E-2</v>
      </c>
      <c r="D501" s="18">
        <f t="shared" si="83"/>
        <v>-3.1900279781837848E-2</v>
      </c>
      <c r="E501" s="18">
        <f t="shared" si="83"/>
        <v>0.13317513268090608</v>
      </c>
      <c r="F501" s="18">
        <f t="shared" si="83"/>
        <v>7.5463078122862015E-2</v>
      </c>
      <c r="G501" s="18">
        <f t="shared" si="83"/>
        <v>0.24407032831772546</v>
      </c>
      <c r="H501" s="18">
        <f t="shared" si="83"/>
        <v>0.26780407067489675</v>
      </c>
      <c r="I501" s="18">
        <f t="shared" si="83"/>
        <v>6.5269302675272645E-2</v>
      </c>
      <c r="J501" s="18">
        <f t="shared" si="83"/>
        <v>0.48201959110587911</v>
      </c>
      <c r="K501" s="18">
        <f t="shared" si="83"/>
        <v>-0.15778215483625835</v>
      </c>
      <c r="L501" s="18">
        <f t="shared" si="83"/>
        <v>4.8533512978876869E-2</v>
      </c>
      <c r="M501" s="18">
        <f t="shared" si="83"/>
        <v>5.4980623269143214E-2</v>
      </c>
      <c r="N501" s="18">
        <f t="shared" si="83"/>
        <v>-0.11329689133476362</v>
      </c>
      <c r="O501" s="26"/>
      <c r="P501" s="19" t="s">
        <v>958</v>
      </c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22"/>
    </row>
    <row r="502" spans="1:71" ht="16.5" customHeight="1" x14ac:dyDescent="0.3">
      <c r="A502" s="3"/>
      <c r="B502" s="146" t="s">
        <v>874</v>
      </c>
      <c r="C502" s="147"/>
      <c r="D502" s="147"/>
      <c r="E502" s="147"/>
      <c r="F502" s="147"/>
      <c r="G502" s="147"/>
      <c r="H502" s="147"/>
      <c r="I502" s="147"/>
      <c r="J502" s="147"/>
      <c r="K502" s="147"/>
      <c r="L502" s="147"/>
      <c r="M502" s="147"/>
      <c r="N502" s="148"/>
      <c r="O502" s="14"/>
      <c r="P502" s="6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</row>
    <row r="503" spans="1:71" ht="16.5" customHeight="1" x14ac:dyDescent="0.3">
      <c r="A503" s="3"/>
      <c r="B503" s="25">
        <f t="shared" ref="B503:N506" si="84">IFERROR(VLOOKUP($B$502,$141:$214,MATCH($P503&amp;"/"&amp;B$335,$139:$139,0),FALSE),"")</f>
        <v>134094</v>
      </c>
      <c r="C503" s="25">
        <f t="shared" si="84"/>
        <v>0</v>
      </c>
      <c r="D503" s="25">
        <f t="shared" si="84"/>
        <v>455939</v>
      </c>
      <c r="E503" s="25">
        <f t="shared" si="84"/>
        <v>385500</v>
      </c>
      <c r="F503" s="25">
        <f t="shared" si="84"/>
        <v>-14294</v>
      </c>
      <c r="G503" s="25">
        <f t="shared" si="84"/>
        <v>0</v>
      </c>
      <c r="H503" s="25">
        <f t="shared" si="84"/>
        <v>0</v>
      </c>
      <c r="I503" s="25">
        <f t="shared" si="84"/>
        <v>-136586</v>
      </c>
      <c r="J503" s="25">
        <f t="shared" si="84"/>
        <v>-25217</v>
      </c>
      <c r="K503" s="25">
        <f t="shared" si="84"/>
        <v>-150284</v>
      </c>
      <c r="L503" s="25">
        <f t="shared" si="84"/>
        <v>141695</v>
      </c>
      <c r="M503" s="25">
        <f t="shared" si="84"/>
        <v>-84063</v>
      </c>
      <c r="N503" s="25">
        <f t="shared" si="84"/>
        <v>925689</v>
      </c>
      <c r="O503" s="14"/>
      <c r="P503" s="17" t="s">
        <v>949</v>
      </c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</row>
    <row r="504" spans="1:71" ht="16.5" customHeight="1" x14ac:dyDescent="0.3">
      <c r="A504" s="3"/>
      <c r="B504" s="15">
        <f t="shared" si="84"/>
        <v>-41616</v>
      </c>
      <c r="C504" s="15">
        <f t="shared" si="84"/>
        <v>0</v>
      </c>
      <c r="D504" s="15">
        <f t="shared" si="84"/>
        <v>359929</v>
      </c>
      <c r="E504" s="15">
        <f t="shared" si="84"/>
        <v>374973</v>
      </c>
      <c r="F504" s="15">
        <f t="shared" si="84"/>
        <v>11856</v>
      </c>
      <c r="G504" s="15">
        <f t="shared" si="84"/>
        <v>154568</v>
      </c>
      <c r="H504" s="15">
        <f t="shared" si="84"/>
        <v>-20980</v>
      </c>
      <c r="I504" s="15">
        <f t="shared" si="84"/>
        <v>-28066</v>
      </c>
      <c r="J504" s="15">
        <f t="shared" si="84"/>
        <v>0</v>
      </c>
      <c r="K504" s="15">
        <f t="shared" si="84"/>
        <v>-11957</v>
      </c>
      <c r="L504" s="15">
        <f t="shared" si="84"/>
        <v>-106243</v>
      </c>
      <c r="M504" s="15">
        <f t="shared" si="84"/>
        <v>-252057</v>
      </c>
      <c r="N504" s="15">
        <f t="shared" si="84"/>
        <v>349835</v>
      </c>
      <c r="O504" s="14"/>
      <c r="P504" s="17" t="s">
        <v>950</v>
      </c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</row>
    <row r="505" spans="1:71" ht="16.5" customHeight="1" x14ac:dyDescent="0.3">
      <c r="A505" s="3"/>
      <c r="B505" s="15">
        <f t="shared" si="84"/>
        <v>22765</v>
      </c>
      <c r="C505" s="15">
        <f t="shared" si="84"/>
        <v>0</v>
      </c>
      <c r="D505" s="15">
        <f t="shared" si="84"/>
        <v>376584</v>
      </c>
      <c r="E505" s="15">
        <f t="shared" si="84"/>
        <v>386000</v>
      </c>
      <c r="F505" s="15">
        <f t="shared" si="84"/>
        <v>0</v>
      </c>
      <c r="G505" s="15">
        <f t="shared" si="84"/>
        <v>34741</v>
      </c>
      <c r="H505" s="15">
        <f t="shared" si="84"/>
        <v>-118648</v>
      </c>
      <c r="I505" s="15">
        <f t="shared" si="84"/>
        <v>135149</v>
      </c>
      <c r="J505" s="15">
        <f t="shared" si="84"/>
        <v>-67395</v>
      </c>
      <c r="K505" s="15">
        <f t="shared" si="84"/>
        <v>-41225</v>
      </c>
      <c r="L505" s="15">
        <f t="shared" si="84"/>
        <v>-12426</v>
      </c>
      <c r="M505" s="15">
        <f t="shared" si="84"/>
        <v>43537</v>
      </c>
      <c r="N505" s="15" t="str">
        <f t="shared" si="84"/>
        <v/>
      </c>
      <c r="O505" s="14"/>
      <c r="P505" s="17" t="s">
        <v>951</v>
      </c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</row>
    <row r="506" spans="1:71" ht="16.5" customHeight="1" x14ac:dyDescent="0.3">
      <c r="A506" s="3"/>
      <c r="B506" s="28">
        <f t="shared" si="84"/>
        <v>3512707</v>
      </c>
      <c r="C506" s="28">
        <f t="shared" si="84"/>
        <v>140163.75</v>
      </c>
      <c r="D506" s="28">
        <f t="shared" si="84"/>
        <v>370350</v>
      </c>
      <c r="E506" s="28">
        <f t="shared" si="84"/>
        <v>338217.88</v>
      </c>
      <c r="F506" s="28">
        <f t="shared" si="84"/>
        <v>-25576.867249999999</v>
      </c>
      <c r="G506" s="28">
        <f t="shared" si="84"/>
        <v>214929.951</v>
      </c>
      <c r="H506" s="28">
        <f t="shared" si="84"/>
        <v>38742.476999999999</v>
      </c>
      <c r="I506" s="28">
        <f t="shared" si="84"/>
        <v>-220882.74799999999</v>
      </c>
      <c r="J506" s="28">
        <f t="shared" si="84"/>
        <v>-11997.22825</v>
      </c>
      <c r="K506" s="28">
        <f t="shared" si="84"/>
        <v>-21451.346000000001</v>
      </c>
      <c r="L506" s="28">
        <f t="shared" si="84"/>
        <v>30743.544999999998</v>
      </c>
      <c r="M506" s="28">
        <f t="shared" si="84"/>
        <v>-15827.189</v>
      </c>
      <c r="N506" s="28" t="str">
        <f t="shared" si="84"/>
        <v/>
      </c>
      <c r="O506" s="14"/>
      <c r="P506" s="17" t="s">
        <v>957</v>
      </c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</row>
    <row r="507" spans="1:71" ht="16.5" customHeight="1" x14ac:dyDescent="0.3">
      <c r="A507" s="3"/>
      <c r="B507" s="28">
        <f t="shared" ref="B507:M507" si="85">SUM(B503:B506)</f>
        <v>3627950</v>
      </c>
      <c r="C507" s="28">
        <f t="shared" si="85"/>
        <v>140163.75</v>
      </c>
      <c r="D507" s="28">
        <f t="shared" si="85"/>
        <v>1562802</v>
      </c>
      <c r="E507" s="28">
        <f t="shared" si="85"/>
        <v>1484690.88</v>
      </c>
      <c r="F507" s="28">
        <f t="shared" si="85"/>
        <v>-28014.867249999999</v>
      </c>
      <c r="G507" s="28">
        <f t="shared" si="85"/>
        <v>404238.951</v>
      </c>
      <c r="H507" s="28">
        <f t="shared" si="85"/>
        <v>-100885.523</v>
      </c>
      <c r="I507" s="28">
        <f t="shared" si="85"/>
        <v>-250385.74799999999</v>
      </c>
      <c r="J507" s="28">
        <f t="shared" si="85"/>
        <v>-104609.22825</v>
      </c>
      <c r="K507" s="28">
        <f t="shared" si="85"/>
        <v>-224917.34599999999</v>
      </c>
      <c r="L507" s="28">
        <f t="shared" si="85"/>
        <v>53769.544999999998</v>
      </c>
      <c r="M507" s="28">
        <f t="shared" si="85"/>
        <v>-308410.18900000001</v>
      </c>
      <c r="N507" s="28">
        <f>IF(N504="",N503*4,IF(N505="",(N504+N503)*2,IF(N506="",((N505+N504+N503)/3)*4,SUM(N503:N506))))</f>
        <v>2551048</v>
      </c>
      <c r="O507" s="14">
        <f t="shared" ref="O507:O508" si="86">RATE(M$335-H$335,,-H507,M507)</f>
        <v>0.25043169564245121</v>
      </c>
      <c r="P507" s="17" t="s">
        <v>952</v>
      </c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</row>
    <row r="508" spans="1:71" ht="16.5" customHeight="1" x14ac:dyDescent="0.3">
      <c r="A508" s="3"/>
      <c r="B508" s="31">
        <f t="shared" ref="B508:N508" si="87">+B507/(B$452+B$459)</f>
        <v>3.1992879634302591E-2</v>
      </c>
      <c r="C508" s="32">
        <f t="shared" si="87"/>
        <v>1.3580085949102859E-3</v>
      </c>
      <c r="D508" s="32">
        <f t="shared" si="87"/>
        <v>1.3958728341110869E-2</v>
      </c>
      <c r="E508" s="32">
        <f t="shared" si="87"/>
        <v>1.1661599590403273E-2</v>
      </c>
      <c r="F508" s="32">
        <f t="shared" si="87"/>
        <v>-1.963446479988379E-4</v>
      </c>
      <c r="G508" s="32">
        <f t="shared" si="87"/>
        <v>2.810330379574514E-3</v>
      </c>
      <c r="H508" s="32">
        <f t="shared" si="87"/>
        <v>-6.7211584197551127E-4</v>
      </c>
      <c r="I508" s="32">
        <f t="shared" si="87"/>
        <v>-1.6052141131690811E-3</v>
      </c>
      <c r="J508" s="32">
        <f t="shared" si="87"/>
        <v>-6.8418318777881007E-4</v>
      </c>
      <c r="K508" s="32">
        <f t="shared" si="87"/>
        <v>-1.4192894250057526E-3</v>
      </c>
      <c r="L508" s="32">
        <f t="shared" si="87"/>
        <v>3.14744922356685E-4</v>
      </c>
      <c r="M508" s="32">
        <f t="shared" si="87"/>
        <v>-1.6969840192230538E-3</v>
      </c>
      <c r="N508" s="33">
        <f t="shared" si="87"/>
        <v>1.4711969792113455E-2</v>
      </c>
      <c r="O508" s="14">
        <f t="shared" si="86"/>
        <v>0.2035017444385675</v>
      </c>
      <c r="P508" s="19" t="s">
        <v>953</v>
      </c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</row>
    <row r="509" spans="1:71" ht="16.5" customHeight="1" x14ac:dyDescent="0.3">
      <c r="A509" s="3"/>
      <c r="B509" s="160" t="s">
        <v>963</v>
      </c>
      <c r="C509" s="147"/>
      <c r="D509" s="147"/>
      <c r="E509" s="147"/>
      <c r="F509" s="147"/>
      <c r="G509" s="147"/>
      <c r="H509" s="147"/>
      <c r="I509" s="147"/>
      <c r="J509" s="147"/>
      <c r="K509" s="147"/>
      <c r="L509" s="147"/>
      <c r="M509" s="147"/>
      <c r="N509" s="148"/>
      <c r="O509" s="14"/>
      <c r="P509" s="6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</row>
    <row r="510" spans="1:71" ht="16.5" customHeight="1" x14ac:dyDescent="0.3">
      <c r="A510" s="3"/>
      <c r="B510" s="25">
        <f t="shared" ref="B510:N514" si="88">IFERROR(B470+B455-B495-B503,"")</f>
        <v>7721584</v>
      </c>
      <c r="C510" s="25">
        <f t="shared" si="88"/>
        <v>7053740</v>
      </c>
      <c r="D510" s="25">
        <f t="shared" si="88"/>
        <v>7705830</v>
      </c>
      <c r="E510" s="25">
        <f t="shared" si="88"/>
        <v>9631856</v>
      </c>
      <c r="F510" s="25">
        <f t="shared" si="88"/>
        <v>11978487</v>
      </c>
      <c r="G510" s="25">
        <f t="shared" si="88"/>
        <v>12756903</v>
      </c>
      <c r="H510" s="25">
        <f t="shared" si="88"/>
        <v>12179987</v>
      </c>
      <c r="I510" s="25">
        <f t="shared" si="88"/>
        <v>12764915</v>
      </c>
      <c r="J510" s="25">
        <f t="shared" si="88"/>
        <v>9607045</v>
      </c>
      <c r="K510" s="25">
        <f t="shared" si="88"/>
        <v>10684269</v>
      </c>
      <c r="L510" s="25">
        <f t="shared" si="88"/>
        <v>11045631</v>
      </c>
      <c r="M510" s="25">
        <f t="shared" si="88"/>
        <v>10362903</v>
      </c>
      <c r="N510" s="25">
        <f t="shared" si="88"/>
        <v>9604173</v>
      </c>
      <c r="O510" s="14"/>
      <c r="P510" s="17" t="s">
        <v>949</v>
      </c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</row>
    <row r="511" spans="1:71" ht="16.5" customHeight="1" x14ac:dyDescent="0.3">
      <c r="A511" s="3"/>
      <c r="B511" s="15">
        <f t="shared" si="88"/>
        <v>9353765</v>
      </c>
      <c r="C511" s="15">
        <f t="shared" si="88"/>
        <v>6520617</v>
      </c>
      <c r="D511" s="15">
        <f t="shared" si="88"/>
        <v>7597632</v>
      </c>
      <c r="E511" s="15">
        <f t="shared" si="88"/>
        <v>9384868</v>
      </c>
      <c r="F511" s="15">
        <f t="shared" si="88"/>
        <v>11681587</v>
      </c>
      <c r="G511" s="15">
        <f t="shared" si="88"/>
        <v>11832606</v>
      </c>
      <c r="H511" s="15">
        <f t="shared" si="88"/>
        <v>11134250</v>
      </c>
      <c r="I511" s="15">
        <f t="shared" si="88"/>
        <v>12879693</v>
      </c>
      <c r="J511" s="15">
        <f t="shared" si="88"/>
        <v>12926263</v>
      </c>
      <c r="K511" s="15">
        <f t="shared" si="88"/>
        <v>10027177</v>
      </c>
      <c r="L511" s="15">
        <f t="shared" si="88"/>
        <v>10993190</v>
      </c>
      <c r="M511" s="15">
        <f t="shared" si="88"/>
        <v>10568587</v>
      </c>
      <c r="N511" s="15">
        <f t="shared" si="88"/>
        <v>9996907</v>
      </c>
      <c r="O511" s="14"/>
      <c r="P511" s="17" t="s">
        <v>950</v>
      </c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</row>
    <row r="512" spans="1:71" ht="16.5" customHeight="1" x14ac:dyDescent="0.3">
      <c r="A512" s="3"/>
      <c r="B512" s="15">
        <f t="shared" si="88"/>
        <v>6889142</v>
      </c>
      <c r="C512" s="15">
        <f t="shared" si="88"/>
        <v>6480307</v>
      </c>
      <c r="D512" s="15">
        <f t="shared" si="88"/>
        <v>7644830</v>
      </c>
      <c r="E512" s="15">
        <f t="shared" si="88"/>
        <v>9520506</v>
      </c>
      <c r="F512" s="15">
        <f t="shared" si="88"/>
        <v>11742097</v>
      </c>
      <c r="G512" s="15">
        <f t="shared" si="88"/>
        <v>11034139</v>
      </c>
      <c r="H512" s="15">
        <f t="shared" si="88"/>
        <v>11773211</v>
      </c>
      <c r="I512" s="15">
        <f t="shared" si="88"/>
        <v>11610662</v>
      </c>
      <c r="J512" s="15">
        <f t="shared" si="88"/>
        <v>9266738</v>
      </c>
      <c r="K512" s="15">
        <f t="shared" si="88"/>
        <v>10061449</v>
      </c>
      <c r="L512" s="15">
        <f t="shared" si="88"/>
        <v>9497923</v>
      </c>
      <c r="M512" s="15">
        <f t="shared" si="88"/>
        <v>11884514</v>
      </c>
      <c r="N512" s="15" t="str">
        <f t="shared" si="88"/>
        <v/>
      </c>
      <c r="O512" s="14"/>
      <c r="P512" s="17" t="s">
        <v>951</v>
      </c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</row>
    <row r="513" spans="1:71" ht="16.5" customHeight="1" x14ac:dyDescent="0.3">
      <c r="A513" s="3"/>
      <c r="B513" s="28">
        <f t="shared" si="88"/>
        <v>2561570</v>
      </c>
      <c r="C513" s="28">
        <f t="shared" si="88"/>
        <v>6566767.25</v>
      </c>
      <c r="D513" s="28">
        <f t="shared" si="88"/>
        <v>8933031</v>
      </c>
      <c r="E513" s="28">
        <f t="shared" si="88"/>
        <v>9953842.9899999984</v>
      </c>
      <c r="F513" s="28">
        <f t="shared" si="88"/>
        <v>11380118.77925</v>
      </c>
      <c r="G513" s="28">
        <f t="shared" si="88"/>
        <v>11779354.035999997</v>
      </c>
      <c r="H513" s="28">
        <f t="shared" si="88"/>
        <v>12706177.075999999</v>
      </c>
      <c r="I513" s="28">
        <f t="shared" si="88"/>
        <v>14067489.509999998</v>
      </c>
      <c r="J513" s="28">
        <f t="shared" si="88"/>
        <v>8433371.8252499998</v>
      </c>
      <c r="K513" s="28">
        <f t="shared" si="88"/>
        <v>10587447.752</v>
      </c>
      <c r="L513" s="28">
        <f t="shared" si="88"/>
        <v>9494260.0549999978</v>
      </c>
      <c r="M513" s="28">
        <f t="shared" si="88"/>
        <v>9592596.9359999951</v>
      </c>
      <c r="N513" s="28" t="str">
        <f t="shared" si="88"/>
        <v/>
      </c>
      <c r="O513" s="14"/>
      <c r="P513" s="17" t="s">
        <v>957</v>
      </c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</row>
    <row r="514" spans="1:71" ht="16.5" customHeight="1" x14ac:dyDescent="0.3">
      <c r="A514" s="3"/>
      <c r="B514" s="35">
        <f t="shared" si="88"/>
        <v>26526061</v>
      </c>
      <c r="C514" s="28">
        <f t="shared" si="88"/>
        <v>26621431.25</v>
      </c>
      <c r="D514" s="28">
        <f t="shared" si="88"/>
        <v>31881323</v>
      </c>
      <c r="E514" s="28">
        <f t="shared" si="88"/>
        <v>38491072.989999995</v>
      </c>
      <c r="F514" s="28">
        <f t="shared" si="88"/>
        <v>46782289.779249988</v>
      </c>
      <c r="G514" s="28">
        <f t="shared" si="88"/>
        <v>47403002.035999991</v>
      </c>
      <c r="H514" s="28">
        <f t="shared" si="88"/>
        <v>47793625.076000005</v>
      </c>
      <c r="I514" s="28">
        <f t="shared" si="88"/>
        <v>51322759.510000013</v>
      </c>
      <c r="J514" s="28">
        <f t="shared" si="88"/>
        <v>40233417.825249992</v>
      </c>
      <c r="K514" s="28">
        <f t="shared" si="88"/>
        <v>41360342.752000004</v>
      </c>
      <c r="L514" s="28">
        <f t="shared" si="88"/>
        <v>41031004.055000007</v>
      </c>
      <c r="M514" s="28">
        <f t="shared" si="88"/>
        <v>42408600.936000012</v>
      </c>
      <c r="N514" s="28">
        <f t="shared" si="88"/>
        <v>39202160</v>
      </c>
      <c r="O514" s="14">
        <f t="shared" ref="O514:O515" si="89">RATE(M$335-H$335,,-H514,M514)</f>
        <v>-2.3624676781491299E-2</v>
      </c>
      <c r="P514" s="17" t="s">
        <v>952</v>
      </c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</row>
    <row r="515" spans="1:71" ht="16.5" customHeight="1" x14ac:dyDescent="0.3">
      <c r="A515" s="3"/>
      <c r="B515" s="18">
        <f t="shared" ref="B515:N515" si="90">+B514/(B$452+B$459)</f>
        <v>0.23391862532426527</v>
      </c>
      <c r="C515" s="18">
        <f t="shared" si="90"/>
        <v>0.25792783402494063</v>
      </c>
      <c r="D515" s="18">
        <f t="shared" si="90"/>
        <v>0.2847595069063194</v>
      </c>
      <c r="E515" s="18">
        <f t="shared" si="90"/>
        <v>0.30233059760855169</v>
      </c>
      <c r="F515" s="18">
        <f t="shared" si="90"/>
        <v>0.32787777066073626</v>
      </c>
      <c r="G515" s="18">
        <f t="shared" si="90"/>
        <v>0.32955284584835398</v>
      </c>
      <c r="H515" s="18">
        <f t="shared" si="90"/>
        <v>0.31840894118195384</v>
      </c>
      <c r="I515" s="18">
        <f t="shared" si="90"/>
        <v>0.32902838340557106</v>
      </c>
      <c r="J515" s="18">
        <f t="shared" si="90"/>
        <v>0.26314148879036725</v>
      </c>
      <c r="K515" s="18">
        <f t="shared" si="90"/>
        <v>0.2609949749386023</v>
      </c>
      <c r="L515" s="18">
        <f t="shared" si="90"/>
        <v>0.24017871427976198</v>
      </c>
      <c r="M515" s="18">
        <f t="shared" si="90"/>
        <v>0.2333474075527377</v>
      </c>
      <c r="N515" s="18">
        <f t="shared" si="90"/>
        <v>0.22608002425105228</v>
      </c>
      <c r="O515" s="14">
        <f t="shared" si="89"/>
        <v>-6.0269018437583477E-2</v>
      </c>
      <c r="P515" s="19" t="s">
        <v>964</v>
      </c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</row>
    <row r="516" spans="1:71" ht="16.5" customHeight="1" x14ac:dyDescent="0.3">
      <c r="A516" s="22"/>
      <c r="B516" s="29"/>
      <c r="C516" s="18">
        <f t="shared" ref="C516:N516" si="91">C514/B514-1</f>
        <v>3.5953415774774289E-3</v>
      </c>
      <c r="D516" s="18">
        <f t="shared" si="91"/>
        <v>0.19758110300699938</v>
      </c>
      <c r="E516" s="18">
        <f t="shared" si="91"/>
        <v>0.20732357907480803</v>
      </c>
      <c r="F516" s="18">
        <f t="shared" si="91"/>
        <v>0.215406226565938</v>
      </c>
      <c r="G516" s="18">
        <f t="shared" si="91"/>
        <v>1.3268103371573581E-2</v>
      </c>
      <c r="H516" s="18">
        <f t="shared" si="91"/>
        <v>8.2404705023397806E-3</v>
      </c>
      <c r="I516" s="18">
        <f t="shared" si="91"/>
        <v>7.3841112248507645E-2</v>
      </c>
      <c r="J516" s="18">
        <f t="shared" si="91"/>
        <v>-0.21607064371878348</v>
      </c>
      <c r="K516" s="18">
        <f t="shared" si="91"/>
        <v>2.8009674237587934E-2</v>
      </c>
      <c r="L516" s="18">
        <f t="shared" si="91"/>
        <v>-7.9626684666211922E-3</v>
      </c>
      <c r="M516" s="18">
        <f t="shared" si="91"/>
        <v>3.3574534982214965E-2</v>
      </c>
      <c r="N516" s="18">
        <f t="shared" si="91"/>
        <v>-7.560826967244072E-2</v>
      </c>
      <c r="O516" s="26"/>
      <c r="P516" s="19" t="s">
        <v>958</v>
      </c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  <c r="BI516" s="22"/>
      <c r="BJ516" s="22"/>
      <c r="BK516" s="22"/>
      <c r="BL516" s="22"/>
      <c r="BM516" s="22"/>
      <c r="BN516" s="22"/>
      <c r="BO516" s="22"/>
      <c r="BP516" s="22"/>
      <c r="BQ516" s="22"/>
      <c r="BR516" s="22"/>
      <c r="BS516" s="22"/>
    </row>
    <row r="517" spans="1:71" ht="16.5" customHeight="1" x14ac:dyDescent="0.3">
      <c r="A517" s="3"/>
      <c r="B517" s="160" t="s">
        <v>965</v>
      </c>
      <c r="C517" s="147"/>
      <c r="D517" s="147"/>
      <c r="E517" s="147"/>
      <c r="F517" s="147"/>
      <c r="G517" s="147"/>
      <c r="H517" s="147"/>
      <c r="I517" s="147"/>
      <c r="J517" s="147"/>
      <c r="K517" s="147"/>
      <c r="L517" s="147"/>
      <c r="M517" s="147"/>
      <c r="N517" s="148"/>
      <c r="O517" s="14"/>
      <c r="P517" s="19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</row>
    <row r="518" spans="1:71" ht="16.5" customHeight="1" x14ac:dyDescent="0.3">
      <c r="A518" s="3"/>
      <c r="B518" s="25">
        <f t="shared" ref="B518:N518" si="92">IFERROR(B510+B556,"")</f>
        <v>12357842</v>
      </c>
      <c r="C518" s="25">
        <f t="shared" si="92"/>
        <v>11913380</v>
      </c>
      <c r="D518" s="25">
        <f t="shared" si="92"/>
        <v>12636754</v>
      </c>
      <c r="E518" s="25">
        <f t="shared" si="92"/>
        <v>14152708</v>
      </c>
      <c r="F518" s="25">
        <f t="shared" si="92"/>
        <v>16007622</v>
      </c>
      <c r="G518" s="25">
        <f t="shared" si="92"/>
        <v>16647853</v>
      </c>
      <c r="H518" s="25">
        <f t="shared" si="92"/>
        <v>16465882</v>
      </c>
      <c r="I518" s="25">
        <f t="shared" si="92"/>
        <v>18220432</v>
      </c>
      <c r="J518" s="25">
        <f t="shared" si="92"/>
        <v>13680468</v>
      </c>
      <c r="K518" s="25">
        <f t="shared" si="92"/>
        <v>17601116</v>
      </c>
      <c r="L518" s="25">
        <f t="shared" si="92"/>
        <v>19125035</v>
      </c>
      <c r="M518" s="25">
        <f t="shared" si="92"/>
        <v>19210015</v>
      </c>
      <c r="N518" s="25">
        <f t="shared" si="92"/>
        <v>22610563</v>
      </c>
      <c r="O518" s="14"/>
      <c r="P518" s="17" t="s">
        <v>949</v>
      </c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</row>
    <row r="519" spans="1:71" ht="16.5" customHeight="1" x14ac:dyDescent="0.3">
      <c r="A519" s="3"/>
      <c r="B519" s="15">
        <f t="shared" ref="B519:N521" si="93">IFERROR(B511+B557-B556,"")</f>
        <v>14040865</v>
      </c>
      <c r="C519" s="15">
        <f t="shared" si="93"/>
        <v>11524997</v>
      </c>
      <c r="D519" s="15">
        <f t="shared" si="93"/>
        <v>12467651</v>
      </c>
      <c r="E519" s="15">
        <f t="shared" si="93"/>
        <v>13862331</v>
      </c>
      <c r="F519" s="15">
        <f t="shared" si="93"/>
        <v>15543226</v>
      </c>
      <c r="G519" s="15">
        <f t="shared" si="93"/>
        <v>15874625</v>
      </c>
      <c r="H519" s="15">
        <f t="shared" si="93"/>
        <v>15756290</v>
      </c>
      <c r="I519" s="15">
        <f t="shared" si="93"/>
        <v>18379917</v>
      </c>
      <c r="J519" s="15">
        <f t="shared" si="93"/>
        <v>17430215</v>
      </c>
      <c r="K519" s="15">
        <f t="shared" si="93"/>
        <v>17358839</v>
      </c>
      <c r="L519" s="15">
        <f t="shared" si="93"/>
        <v>19318064</v>
      </c>
      <c r="M519" s="15">
        <f t="shared" si="93"/>
        <v>19620331</v>
      </c>
      <c r="N519" s="15">
        <f t="shared" si="93"/>
        <v>22859084</v>
      </c>
      <c r="O519" s="14"/>
      <c r="P519" s="17" t="s">
        <v>950</v>
      </c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</row>
    <row r="520" spans="1:71" ht="16.5" customHeight="1" x14ac:dyDescent="0.3">
      <c r="A520" s="3"/>
      <c r="B520" s="15">
        <f t="shared" si="93"/>
        <v>11683199</v>
      </c>
      <c r="C520" s="15">
        <f t="shared" si="93"/>
        <v>11624524</v>
      </c>
      <c r="D520" s="15">
        <f t="shared" si="93"/>
        <v>12456708</v>
      </c>
      <c r="E520" s="15">
        <f t="shared" si="93"/>
        <v>13943383</v>
      </c>
      <c r="F520" s="15">
        <f t="shared" si="93"/>
        <v>15579432</v>
      </c>
      <c r="G520" s="15">
        <f t="shared" si="93"/>
        <v>15431544</v>
      </c>
      <c r="H520" s="15">
        <f t="shared" si="93"/>
        <v>16665802</v>
      </c>
      <c r="I520" s="15">
        <f t="shared" si="93"/>
        <v>17561741</v>
      </c>
      <c r="J520" s="15">
        <f t="shared" si="93"/>
        <v>15528470</v>
      </c>
      <c r="K520" s="15">
        <f t="shared" si="93"/>
        <v>17799287</v>
      </c>
      <c r="L520" s="15">
        <f t="shared" si="93"/>
        <v>18053925</v>
      </c>
      <c r="M520" s="15">
        <f t="shared" si="93"/>
        <v>21456896</v>
      </c>
      <c r="N520" s="15" t="str">
        <f t="shared" si="93"/>
        <v/>
      </c>
      <c r="O520" s="14"/>
      <c r="P520" s="17" t="s">
        <v>951</v>
      </c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</row>
    <row r="521" spans="1:71" ht="16.5" customHeight="1" x14ac:dyDescent="0.3">
      <c r="A521" s="3"/>
      <c r="B521" s="28">
        <f t="shared" si="93"/>
        <v>7400183</v>
      </c>
      <c r="C521" s="28">
        <f t="shared" si="93"/>
        <v>11669249.25</v>
      </c>
      <c r="D521" s="28">
        <f t="shared" si="93"/>
        <v>13687091</v>
      </c>
      <c r="E521" s="28">
        <f t="shared" si="93"/>
        <v>14207924.02</v>
      </c>
      <c r="F521" s="28">
        <f t="shared" si="93"/>
        <v>15281887.19125</v>
      </c>
      <c r="G521" s="28">
        <f t="shared" si="93"/>
        <v>15990124.344999999</v>
      </c>
      <c r="H521" s="28">
        <f t="shared" si="93"/>
        <v>17827403.166000001</v>
      </c>
      <c r="I521" s="28">
        <f t="shared" si="93"/>
        <v>17655847.508000001</v>
      </c>
      <c r="J521" s="28">
        <f t="shared" si="93"/>
        <v>15261577.812249999</v>
      </c>
      <c r="K521" s="28">
        <f t="shared" si="93"/>
        <v>18751795.774000004</v>
      </c>
      <c r="L521" s="28">
        <f t="shared" si="93"/>
        <v>18413070.975000001</v>
      </c>
      <c r="M521" s="28">
        <f t="shared" si="93"/>
        <v>19350178.647999994</v>
      </c>
      <c r="N521" s="28" t="str">
        <f t="shared" si="93"/>
        <v/>
      </c>
      <c r="O521" s="14"/>
      <c r="P521" s="17" t="s">
        <v>957</v>
      </c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</row>
    <row r="522" spans="1:71" ht="16.5" customHeight="1" x14ac:dyDescent="0.3">
      <c r="A522" s="3"/>
      <c r="B522" s="35">
        <f t="shared" ref="B522:N522" si="94">IFERROR(B514+B559,"")</f>
        <v>45482089</v>
      </c>
      <c r="C522" s="28">
        <f t="shared" si="94"/>
        <v>46732150.25</v>
      </c>
      <c r="D522" s="28">
        <f t="shared" si="94"/>
        <v>51248204</v>
      </c>
      <c r="E522" s="28">
        <f t="shared" si="94"/>
        <v>56166346.019999996</v>
      </c>
      <c r="F522" s="28">
        <f t="shared" si="94"/>
        <v>62412167.191249989</v>
      </c>
      <c r="G522" s="28">
        <f t="shared" si="94"/>
        <v>63944146.344999991</v>
      </c>
      <c r="H522" s="28">
        <f t="shared" si="94"/>
        <v>66715377.166000009</v>
      </c>
      <c r="I522" s="28">
        <f t="shared" si="94"/>
        <v>71817937.508000016</v>
      </c>
      <c r="J522" s="28">
        <f t="shared" si="94"/>
        <v>61900730.812249988</v>
      </c>
      <c r="K522" s="28">
        <f t="shared" si="94"/>
        <v>71511037.774000004</v>
      </c>
      <c r="L522" s="28">
        <f t="shared" si="94"/>
        <v>74910094.975000009</v>
      </c>
      <c r="M522" s="28">
        <f t="shared" si="94"/>
        <v>79637420.648000002</v>
      </c>
      <c r="N522" s="28">
        <f t="shared" si="94"/>
        <v>90939294</v>
      </c>
      <c r="O522" s="14">
        <f t="shared" ref="O522:O523" si="95">RATE(M$335-H$335,,-H522,M522)</f>
        <v>3.6044114496946902E-2</v>
      </c>
      <c r="P522" s="17" t="s">
        <v>952</v>
      </c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</row>
    <row r="523" spans="1:71" ht="16.5" customHeight="1" x14ac:dyDescent="0.3">
      <c r="A523" s="3"/>
      <c r="B523" s="18">
        <f t="shared" ref="B523:N523" si="96">+B522/(B$452+B$459)</f>
        <v>0.40108132661520635</v>
      </c>
      <c r="C523" s="18">
        <f t="shared" si="96"/>
        <v>0.45277514120547474</v>
      </c>
      <c r="D523" s="18">
        <f t="shared" si="96"/>
        <v>0.45774177253793596</v>
      </c>
      <c r="E523" s="18">
        <f t="shared" si="96"/>
        <v>0.44116216147382847</v>
      </c>
      <c r="F523" s="18">
        <f t="shared" si="96"/>
        <v>0.43742113388063969</v>
      </c>
      <c r="G523" s="18">
        <f t="shared" si="96"/>
        <v>0.44454938502280078</v>
      </c>
      <c r="H523" s="18">
        <f t="shared" si="96"/>
        <v>0.44446874599282093</v>
      </c>
      <c r="I523" s="18">
        <f t="shared" si="96"/>
        <v>0.46042223963376999</v>
      </c>
      <c r="J523" s="18">
        <f t="shared" si="96"/>
        <v>0.40485375947664742</v>
      </c>
      <c r="K523" s="18">
        <f t="shared" si="96"/>
        <v>0.45125403393220337</v>
      </c>
      <c r="L523" s="18">
        <f t="shared" si="96"/>
        <v>0.43849305450954212</v>
      </c>
      <c r="M523" s="18">
        <f t="shared" si="96"/>
        <v>0.43819379187825752</v>
      </c>
      <c r="N523" s="18">
        <f t="shared" si="96"/>
        <v>0.52444961688064062</v>
      </c>
      <c r="O523" s="14">
        <f t="shared" si="95"/>
        <v>-2.8396565301712163E-3</v>
      </c>
      <c r="P523" s="19" t="s">
        <v>966</v>
      </c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</row>
    <row r="524" spans="1:71" ht="16.5" customHeight="1" x14ac:dyDescent="0.3">
      <c r="A524" s="22"/>
      <c r="B524" s="29"/>
      <c r="C524" s="18">
        <f t="shared" ref="C524:N524" si="97">C522/B522-1</f>
        <v>2.7484692930441312E-2</v>
      </c>
      <c r="D524" s="18">
        <f t="shared" si="97"/>
        <v>9.6636977452155604E-2</v>
      </c>
      <c r="E524" s="18">
        <f t="shared" si="97"/>
        <v>9.5967109793740235E-2</v>
      </c>
      <c r="F524" s="18">
        <f t="shared" si="97"/>
        <v>0.11120219871568549</v>
      </c>
      <c r="G524" s="18">
        <f t="shared" si="97"/>
        <v>2.4546161793349563E-2</v>
      </c>
      <c r="H524" s="18">
        <f t="shared" si="97"/>
        <v>4.3338303494557584E-2</v>
      </c>
      <c r="I524" s="18">
        <f t="shared" si="97"/>
        <v>7.6482522602006942E-2</v>
      </c>
      <c r="J524" s="18">
        <f t="shared" si="97"/>
        <v>-0.13808815791521889</v>
      </c>
      <c r="K524" s="18">
        <f t="shared" si="97"/>
        <v>0.15525352989609886</v>
      </c>
      <c r="L524" s="18">
        <f t="shared" si="97"/>
        <v>4.7531923837299317E-2</v>
      </c>
      <c r="M524" s="18">
        <f t="shared" si="97"/>
        <v>6.3106657047727222E-2</v>
      </c>
      <c r="N524" s="18">
        <f t="shared" si="97"/>
        <v>0.14191661733941197</v>
      </c>
      <c r="O524" s="26"/>
      <c r="P524" s="19" t="s">
        <v>958</v>
      </c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  <c r="BK524" s="22"/>
      <c r="BL524" s="22"/>
      <c r="BM524" s="22"/>
      <c r="BN524" s="22"/>
      <c r="BO524" s="22"/>
      <c r="BP524" s="22"/>
      <c r="BQ524" s="22"/>
      <c r="BR524" s="22"/>
      <c r="BS524" s="22"/>
    </row>
    <row r="525" spans="1:71" ht="16.5" customHeight="1" x14ac:dyDescent="0.3">
      <c r="A525" s="3"/>
      <c r="B525" s="146" t="s">
        <v>861</v>
      </c>
      <c r="C525" s="147"/>
      <c r="D525" s="147"/>
      <c r="E525" s="147"/>
      <c r="F525" s="147"/>
      <c r="G525" s="147"/>
      <c r="H525" s="147"/>
      <c r="I525" s="147"/>
      <c r="J525" s="147"/>
      <c r="K525" s="147"/>
      <c r="L525" s="147"/>
      <c r="M525" s="147"/>
      <c r="N525" s="148"/>
      <c r="O525" s="14"/>
      <c r="P525" s="6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</row>
    <row r="526" spans="1:71" ht="16.5" customHeight="1" x14ac:dyDescent="0.3">
      <c r="A526" s="3"/>
      <c r="B526" s="25">
        <f t="shared" ref="B526:N529" si="98">IFERROR(VLOOKUP($B$525,$141:$214,MATCH($P526&amp;"/"&amp;B$335,$139:$139,0),FALSE),"")</f>
        <v>374219</v>
      </c>
      <c r="C526" s="25">
        <f t="shared" si="98"/>
        <v>507625</v>
      </c>
      <c r="D526" s="25">
        <f t="shared" si="98"/>
        <v>432096</v>
      </c>
      <c r="E526" s="25">
        <f t="shared" si="98"/>
        <v>431225</v>
      </c>
      <c r="F526" s="25">
        <f t="shared" si="98"/>
        <v>287466</v>
      </c>
      <c r="G526" s="25">
        <f t="shared" si="98"/>
        <v>274813</v>
      </c>
      <c r="H526" s="25">
        <f t="shared" si="98"/>
        <v>228997</v>
      </c>
      <c r="I526" s="25">
        <f t="shared" si="98"/>
        <v>428818</v>
      </c>
      <c r="J526" s="25">
        <f t="shared" si="98"/>
        <v>751461</v>
      </c>
      <c r="K526" s="25">
        <f t="shared" si="98"/>
        <v>1292810</v>
      </c>
      <c r="L526" s="25">
        <f t="shared" si="98"/>
        <v>1292249</v>
      </c>
      <c r="M526" s="25">
        <f t="shared" si="98"/>
        <v>1216794</v>
      </c>
      <c r="N526" s="25">
        <f t="shared" si="98"/>
        <v>1472339</v>
      </c>
      <c r="O526" s="14"/>
      <c r="P526" s="17" t="s">
        <v>949</v>
      </c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</row>
    <row r="527" spans="1:71" ht="16.5" customHeight="1" x14ac:dyDescent="0.3">
      <c r="A527" s="3"/>
      <c r="B527" s="15">
        <f t="shared" si="98"/>
        <v>394428</v>
      </c>
      <c r="C527" s="15">
        <f t="shared" si="98"/>
        <v>496814</v>
      </c>
      <c r="D527" s="15">
        <f t="shared" si="98"/>
        <v>435327</v>
      </c>
      <c r="E527" s="15">
        <f t="shared" si="98"/>
        <v>443837</v>
      </c>
      <c r="F527" s="15">
        <f t="shared" si="98"/>
        <v>292371</v>
      </c>
      <c r="G527" s="15">
        <f t="shared" si="98"/>
        <v>258424</v>
      </c>
      <c r="H527" s="15">
        <f t="shared" si="98"/>
        <v>369435</v>
      </c>
      <c r="I527" s="15">
        <f t="shared" si="98"/>
        <v>469890</v>
      </c>
      <c r="J527" s="15">
        <f t="shared" si="98"/>
        <v>842270</v>
      </c>
      <c r="K527" s="15">
        <f t="shared" si="98"/>
        <v>1324168</v>
      </c>
      <c r="L527" s="15">
        <f t="shared" si="98"/>
        <v>1289948</v>
      </c>
      <c r="M527" s="15">
        <f t="shared" si="98"/>
        <v>1193777</v>
      </c>
      <c r="N527" s="15">
        <f t="shared" si="98"/>
        <v>1545804</v>
      </c>
      <c r="O527" s="14"/>
      <c r="P527" s="17" t="s">
        <v>950</v>
      </c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</row>
    <row r="528" spans="1:71" ht="16.5" customHeight="1" x14ac:dyDescent="0.3">
      <c r="A528" s="3"/>
      <c r="B528" s="15">
        <f t="shared" si="98"/>
        <v>417065</v>
      </c>
      <c r="C528" s="15">
        <f t="shared" si="98"/>
        <v>472614</v>
      </c>
      <c r="D528" s="15">
        <f t="shared" si="98"/>
        <v>430449</v>
      </c>
      <c r="E528" s="15">
        <f t="shared" si="98"/>
        <v>439150</v>
      </c>
      <c r="F528" s="15">
        <f t="shared" si="98"/>
        <v>255132</v>
      </c>
      <c r="G528" s="15">
        <f t="shared" si="98"/>
        <v>240740</v>
      </c>
      <c r="H528" s="15">
        <f t="shared" si="98"/>
        <v>470613</v>
      </c>
      <c r="I528" s="15">
        <f t="shared" si="98"/>
        <v>463437</v>
      </c>
      <c r="J528" s="15">
        <f t="shared" si="98"/>
        <v>1310933</v>
      </c>
      <c r="K528" s="15">
        <f t="shared" si="98"/>
        <v>1338960</v>
      </c>
      <c r="L528" s="15">
        <f t="shared" si="98"/>
        <v>1277215</v>
      </c>
      <c r="M528" s="15">
        <f t="shared" si="98"/>
        <v>1194741</v>
      </c>
      <c r="N528" s="15" t="str">
        <f t="shared" si="98"/>
        <v/>
      </c>
      <c r="O528" s="14"/>
      <c r="P528" s="17" t="s">
        <v>951</v>
      </c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</row>
    <row r="529" spans="1:71" ht="16.5" customHeight="1" x14ac:dyDescent="0.3">
      <c r="A529" s="3"/>
      <c r="B529" s="28">
        <f t="shared" si="98"/>
        <v>439542</v>
      </c>
      <c r="C529" s="28">
        <f t="shared" si="98"/>
        <v>444183</v>
      </c>
      <c r="D529" s="28">
        <f t="shared" si="98"/>
        <v>436984</v>
      </c>
      <c r="E529" s="28">
        <f t="shared" si="98"/>
        <v>351413.98</v>
      </c>
      <c r="F529" s="28">
        <f t="shared" si="98"/>
        <v>257824.79500000001</v>
      </c>
      <c r="G529" s="28">
        <f t="shared" si="98"/>
        <v>228302.15900000001</v>
      </c>
      <c r="H529" s="28">
        <f t="shared" si="98"/>
        <v>457824.91499999998</v>
      </c>
      <c r="I529" s="28">
        <f t="shared" si="98"/>
        <v>597417.79799999995</v>
      </c>
      <c r="J529" s="28">
        <f t="shared" si="98"/>
        <v>1331474.986</v>
      </c>
      <c r="K529" s="28">
        <f t="shared" si="98"/>
        <v>1345694.4850000001</v>
      </c>
      <c r="L529" s="28">
        <f t="shared" si="98"/>
        <v>1288273.3999999999</v>
      </c>
      <c r="M529" s="28">
        <f t="shared" si="98"/>
        <v>1171295.5330000001</v>
      </c>
      <c r="N529" s="28" t="str">
        <f t="shared" si="98"/>
        <v/>
      </c>
      <c r="O529" s="14"/>
      <c r="P529" s="17" t="s">
        <v>957</v>
      </c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</row>
    <row r="530" spans="1:71" ht="16.5" customHeight="1" x14ac:dyDescent="0.3">
      <c r="A530" s="3"/>
      <c r="B530" s="28">
        <f t="shared" ref="B530:M530" si="99">SUM(B526:B529)</f>
        <v>1625254</v>
      </c>
      <c r="C530" s="28">
        <f t="shared" si="99"/>
        <v>1921236</v>
      </c>
      <c r="D530" s="28">
        <f t="shared" si="99"/>
        <v>1734856</v>
      </c>
      <c r="E530" s="28">
        <f t="shared" si="99"/>
        <v>1665625.98</v>
      </c>
      <c r="F530" s="28">
        <f t="shared" si="99"/>
        <v>1092793.7949999999</v>
      </c>
      <c r="G530" s="28">
        <f t="shared" si="99"/>
        <v>1002279.159</v>
      </c>
      <c r="H530" s="28">
        <f t="shared" si="99"/>
        <v>1526869.915</v>
      </c>
      <c r="I530" s="28">
        <f t="shared" si="99"/>
        <v>1959562.798</v>
      </c>
      <c r="J530" s="28">
        <f t="shared" si="99"/>
        <v>4236138.9859999996</v>
      </c>
      <c r="K530" s="28">
        <f t="shared" si="99"/>
        <v>5301632.4850000003</v>
      </c>
      <c r="L530" s="28">
        <f t="shared" si="99"/>
        <v>5147685.4000000004</v>
      </c>
      <c r="M530" s="28">
        <f t="shared" si="99"/>
        <v>4776607.5329999998</v>
      </c>
      <c r="N530" s="28">
        <f>IF(N527="",N526*4,IF(N528="",(N527+N526)*2,IF(N529="",((N528+N527+N526)/3)*4,SUM(N526:N529))))</f>
        <v>6036286</v>
      </c>
      <c r="O530" s="14">
        <f t="shared" ref="O530:O531" si="100">RATE(M$335-H$335,,-H530,M530)</f>
        <v>0.25621363876780956</v>
      </c>
      <c r="P530" s="17" t="s">
        <v>952</v>
      </c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</row>
    <row r="531" spans="1:71" ht="16.5" customHeight="1" x14ac:dyDescent="0.3">
      <c r="A531" s="3"/>
      <c r="B531" s="18">
        <f t="shared" ref="B531:N531" si="101">+B530/(B$452+B$459)</f>
        <v>1.4332213949246496E-2</v>
      </c>
      <c r="C531" s="18">
        <f t="shared" si="101"/>
        <v>1.8614335024933749E-2</v>
      </c>
      <c r="D531" s="18">
        <f t="shared" si="101"/>
        <v>1.5495490545153026E-2</v>
      </c>
      <c r="E531" s="18">
        <f t="shared" si="101"/>
        <v>1.3082765919686294E-2</v>
      </c>
      <c r="F531" s="18">
        <f t="shared" si="101"/>
        <v>7.6589409151881383E-3</v>
      </c>
      <c r="G531" s="18">
        <f t="shared" si="101"/>
        <v>6.9679964347426149E-3</v>
      </c>
      <c r="H531" s="18">
        <f t="shared" si="101"/>
        <v>1.0172256910511357E-2</v>
      </c>
      <c r="I531" s="18">
        <f t="shared" si="101"/>
        <v>1.2562687309945027E-2</v>
      </c>
      <c r="J531" s="18">
        <f t="shared" si="101"/>
        <v>2.7705921588381241E-2</v>
      </c>
      <c r="K531" s="18">
        <f t="shared" si="101"/>
        <v>3.3454738174028921E-2</v>
      </c>
      <c r="L531" s="18">
        <f t="shared" si="101"/>
        <v>3.0132444705262825E-2</v>
      </c>
      <c r="M531" s="18">
        <f t="shared" si="101"/>
        <v>2.6282616264670346E-2</v>
      </c>
      <c r="N531" s="18">
        <f t="shared" si="101"/>
        <v>3.4811441136567152E-2</v>
      </c>
      <c r="O531" s="14">
        <f t="shared" si="100"/>
        <v>0.20906668546002583</v>
      </c>
      <c r="P531" s="19" t="s">
        <v>953</v>
      </c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</row>
    <row r="532" spans="1:71" ht="16.5" customHeight="1" x14ac:dyDescent="0.3">
      <c r="A532" s="3"/>
      <c r="B532" s="160" t="s">
        <v>967</v>
      </c>
      <c r="C532" s="147"/>
      <c r="D532" s="147"/>
      <c r="E532" s="147"/>
      <c r="F532" s="147"/>
      <c r="G532" s="147"/>
      <c r="H532" s="147"/>
      <c r="I532" s="147"/>
      <c r="J532" s="147"/>
      <c r="K532" s="147"/>
      <c r="L532" s="147"/>
      <c r="M532" s="147"/>
      <c r="N532" s="148"/>
      <c r="O532" s="14"/>
      <c r="P532" s="6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</row>
    <row r="533" spans="1:71" ht="16.5" customHeight="1" x14ac:dyDescent="0.3">
      <c r="A533" s="3"/>
      <c r="B533" s="25">
        <f t="shared" ref="B533:N536" si="102">IFERROR(B510-B526,"")</f>
        <v>7347365</v>
      </c>
      <c r="C533" s="25">
        <f t="shared" si="102"/>
        <v>6546115</v>
      </c>
      <c r="D533" s="25">
        <f t="shared" si="102"/>
        <v>7273734</v>
      </c>
      <c r="E533" s="25">
        <f t="shared" si="102"/>
        <v>9200631</v>
      </c>
      <c r="F533" s="25">
        <f t="shared" si="102"/>
        <v>11691021</v>
      </c>
      <c r="G533" s="25">
        <f t="shared" si="102"/>
        <v>12482090</v>
      </c>
      <c r="H533" s="25">
        <f t="shared" si="102"/>
        <v>11950990</v>
      </c>
      <c r="I533" s="25">
        <f t="shared" si="102"/>
        <v>12336097</v>
      </c>
      <c r="J533" s="25">
        <f t="shared" si="102"/>
        <v>8855584</v>
      </c>
      <c r="K533" s="25">
        <f t="shared" si="102"/>
        <v>9391459</v>
      </c>
      <c r="L533" s="25">
        <f t="shared" si="102"/>
        <v>9753382</v>
      </c>
      <c r="M533" s="25">
        <f t="shared" si="102"/>
        <v>9146109</v>
      </c>
      <c r="N533" s="25">
        <f t="shared" si="102"/>
        <v>8131834</v>
      </c>
      <c r="O533" s="14"/>
      <c r="P533" s="17" t="s">
        <v>949</v>
      </c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</row>
    <row r="534" spans="1:71" ht="16.5" customHeight="1" x14ac:dyDescent="0.3">
      <c r="A534" s="3"/>
      <c r="B534" s="15">
        <f t="shared" si="102"/>
        <v>8959337</v>
      </c>
      <c r="C534" s="15">
        <f t="shared" si="102"/>
        <v>6023803</v>
      </c>
      <c r="D534" s="15">
        <f t="shared" si="102"/>
        <v>7162305</v>
      </c>
      <c r="E534" s="15">
        <f t="shared" si="102"/>
        <v>8941031</v>
      </c>
      <c r="F534" s="15">
        <f t="shared" si="102"/>
        <v>11389216</v>
      </c>
      <c r="G534" s="15">
        <f t="shared" si="102"/>
        <v>11574182</v>
      </c>
      <c r="H534" s="15">
        <f t="shared" si="102"/>
        <v>10764815</v>
      </c>
      <c r="I534" s="15">
        <f t="shared" si="102"/>
        <v>12409803</v>
      </c>
      <c r="J534" s="15">
        <f t="shared" si="102"/>
        <v>12083993</v>
      </c>
      <c r="K534" s="15">
        <f t="shared" si="102"/>
        <v>8703009</v>
      </c>
      <c r="L534" s="15">
        <f t="shared" si="102"/>
        <v>9703242</v>
      </c>
      <c r="M534" s="15">
        <f t="shared" si="102"/>
        <v>9374810</v>
      </c>
      <c r="N534" s="15">
        <f t="shared" si="102"/>
        <v>8451103</v>
      </c>
      <c r="O534" s="14"/>
      <c r="P534" s="17" t="s">
        <v>950</v>
      </c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</row>
    <row r="535" spans="1:71" ht="16.5" customHeight="1" x14ac:dyDescent="0.3">
      <c r="A535" s="3"/>
      <c r="B535" s="15">
        <f t="shared" si="102"/>
        <v>6472077</v>
      </c>
      <c r="C535" s="15">
        <f t="shared" si="102"/>
        <v>6007693</v>
      </c>
      <c r="D535" s="15">
        <f t="shared" si="102"/>
        <v>7214381</v>
      </c>
      <c r="E535" s="15">
        <f t="shared" si="102"/>
        <v>9081356</v>
      </c>
      <c r="F535" s="15">
        <f t="shared" si="102"/>
        <v>11486965</v>
      </c>
      <c r="G535" s="15">
        <f t="shared" si="102"/>
        <v>10793399</v>
      </c>
      <c r="H535" s="15">
        <f t="shared" si="102"/>
        <v>11302598</v>
      </c>
      <c r="I535" s="15">
        <f t="shared" si="102"/>
        <v>11147225</v>
      </c>
      <c r="J535" s="15">
        <f t="shared" si="102"/>
        <v>7955805</v>
      </c>
      <c r="K535" s="15">
        <f t="shared" si="102"/>
        <v>8722489</v>
      </c>
      <c r="L535" s="15">
        <f t="shared" si="102"/>
        <v>8220708</v>
      </c>
      <c r="M535" s="15">
        <f t="shared" si="102"/>
        <v>10689773</v>
      </c>
      <c r="N535" s="15" t="str">
        <f t="shared" si="102"/>
        <v/>
      </c>
      <c r="O535" s="14"/>
      <c r="P535" s="17" t="s">
        <v>951</v>
      </c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</row>
    <row r="536" spans="1:71" ht="16.5" customHeight="1" x14ac:dyDescent="0.3">
      <c r="A536" s="3"/>
      <c r="B536" s="15">
        <f t="shared" si="102"/>
        <v>2122028</v>
      </c>
      <c r="C536" s="28">
        <f t="shared" si="102"/>
        <v>6122584.25</v>
      </c>
      <c r="D536" s="28">
        <f t="shared" si="102"/>
        <v>8496047</v>
      </c>
      <c r="E536" s="28">
        <f t="shared" si="102"/>
        <v>9602429.0099999979</v>
      </c>
      <c r="F536" s="28">
        <f t="shared" si="102"/>
        <v>11122293.98425</v>
      </c>
      <c r="G536" s="28">
        <f t="shared" si="102"/>
        <v>11551051.876999997</v>
      </c>
      <c r="H536" s="28">
        <f t="shared" si="102"/>
        <v>12248352.161</v>
      </c>
      <c r="I536" s="28">
        <f t="shared" si="102"/>
        <v>13470071.711999997</v>
      </c>
      <c r="J536" s="28">
        <f t="shared" si="102"/>
        <v>7101896.8392500002</v>
      </c>
      <c r="K536" s="28">
        <f t="shared" si="102"/>
        <v>9241753.2670000009</v>
      </c>
      <c r="L536" s="28">
        <f t="shared" si="102"/>
        <v>8205986.6549999975</v>
      </c>
      <c r="M536" s="28">
        <f t="shared" si="102"/>
        <v>8421301.4029999953</v>
      </c>
      <c r="N536" s="28" t="str">
        <f t="shared" si="102"/>
        <v/>
      </c>
      <c r="O536" s="14"/>
      <c r="P536" s="17" t="s">
        <v>957</v>
      </c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</row>
    <row r="537" spans="1:71" ht="16.5" customHeight="1" x14ac:dyDescent="0.3">
      <c r="A537" s="3"/>
      <c r="B537" s="35">
        <f t="shared" ref="B537:M537" si="103">B514-B530</f>
        <v>24900807</v>
      </c>
      <c r="C537" s="28">
        <f t="shared" si="103"/>
        <v>24700195.25</v>
      </c>
      <c r="D537" s="28">
        <f t="shared" si="103"/>
        <v>30146467</v>
      </c>
      <c r="E537" s="28">
        <f t="shared" si="103"/>
        <v>36825447.009999998</v>
      </c>
      <c r="F537" s="28">
        <f t="shared" si="103"/>
        <v>45689495.984249987</v>
      </c>
      <c r="G537" s="28">
        <f t="shared" si="103"/>
        <v>46400722.876999989</v>
      </c>
      <c r="H537" s="28">
        <f t="shared" si="103"/>
        <v>46266755.161000006</v>
      </c>
      <c r="I537" s="28">
        <f t="shared" si="103"/>
        <v>49363196.712000012</v>
      </c>
      <c r="J537" s="28">
        <f t="shared" si="103"/>
        <v>35997278.839249991</v>
      </c>
      <c r="K537" s="28">
        <f t="shared" si="103"/>
        <v>36058710.267000005</v>
      </c>
      <c r="L537" s="28">
        <f t="shared" si="103"/>
        <v>35883318.655000009</v>
      </c>
      <c r="M537" s="28">
        <f t="shared" si="103"/>
        <v>37631993.403000012</v>
      </c>
      <c r="N537" s="28">
        <f>IFERROR(N514-N530,"")</f>
        <v>33165874</v>
      </c>
      <c r="O537" s="14">
        <f t="shared" ref="O537:O538" si="104">RATE(M$335-H$335,,-H537,M537)</f>
        <v>-4.047203543694821E-2</v>
      </c>
      <c r="P537" s="17" t="s">
        <v>952</v>
      </c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</row>
    <row r="538" spans="1:71" ht="16.5" customHeight="1" x14ac:dyDescent="0.3">
      <c r="A538" s="3"/>
      <c r="B538" s="18">
        <f t="shared" ref="B538:N538" si="105">+B537/(B$452+B$459)</f>
        <v>0.21958641137501878</v>
      </c>
      <c r="C538" s="18">
        <f t="shared" si="105"/>
        <v>0.2393134990000069</v>
      </c>
      <c r="D538" s="18">
        <f t="shared" si="105"/>
        <v>0.26926401636116637</v>
      </c>
      <c r="E538" s="18">
        <f t="shared" si="105"/>
        <v>0.28924783168886542</v>
      </c>
      <c r="F538" s="18">
        <f t="shared" si="105"/>
        <v>0.32021882974554811</v>
      </c>
      <c r="G538" s="18">
        <f t="shared" si="105"/>
        <v>0.32258484941361137</v>
      </c>
      <c r="H538" s="18">
        <f t="shared" si="105"/>
        <v>0.30823668427144252</v>
      </c>
      <c r="I538" s="18">
        <f t="shared" si="105"/>
        <v>0.31646569609562603</v>
      </c>
      <c r="J538" s="18">
        <f t="shared" si="105"/>
        <v>0.23543556720198597</v>
      </c>
      <c r="K538" s="18">
        <f t="shared" si="105"/>
        <v>0.22754023676457338</v>
      </c>
      <c r="L538" s="18">
        <f t="shared" si="105"/>
        <v>0.21004626957449918</v>
      </c>
      <c r="M538" s="18">
        <f t="shared" si="105"/>
        <v>0.20706479128806735</v>
      </c>
      <c r="N538" s="18">
        <f t="shared" si="105"/>
        <v>0.19126858311448514</v>
      </c>
      <c r="O538" s="14">
        <f t="shared" si="104"/>
        <v>-7.6484078887726056E-2</v>
      </c>
      <c r="P538" s="19" t="s">
        <v>968</v>
      </c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</row>
    <row r="539" spans="1:71" ht="16.5" customHeight="1" x14ac:dyDescent="0.3">
      <c r="A539" s="3"/>
      <c r="B539" s="158" t="s">
        <v>862</v>
      </c>
      <c r="C539" s="147"/>
      <c r="D539" s="147"/>
      <c r="E539" s="147"/>
      <c r="F539" s="147"/>
      <c r="G539" s="147"/>
      <c r="H539" s="147"/>
      <c r="I539" s="147"/>
      <c r="J539" s="147"/>
      <c r="K539" s="147"/>
      <c r="L539" s="147"/>
      <c r="M539" s="147"/>
      <c r="N539" s="148"/>
      <c r="O539" s="14"/>
      <c r="P539" s="6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</row>
    <row r="540" spans="1:71" ht="16.5" customHeight="1" x14ac:dyDescent="0.3">
      <c r="A540" s="3"/>
      <c r="B540" s="25">
        <f t="shared" ref="B540:N543" si="106">IFERROR(VLOOKUP($B$539,$141:$214,MATCH($P540&amp;"/"&amp;B$335,$139:$139,0),FALSE),"")</f>
        <v>2199124</v>
      </c>
      <c r="C540" s="25">
        <f t="shared" si="106"/>
        <v>1961267</v>
      </c>
      <c r="D540" s="25">
        <f t="shared" si="106"/>
        <v>2252212</v>
      </c>
      <c r="E540" s="25">
        <f t="shared" si="106"/>
        <v>2891703</v>
      </c>
      <c r="F540" s="25">
        <f t="shared" si="106"/>
        <v>2700961</v>
      </c>
      <c r="G540" s="25">
        <f t="shared" si="106"/>
        <v>2523185</v>
      </c>
      <c r="H540" s="25">
        <f t="shared" si="106"/>
        <v>2442659</v>
      </c>
      <c r="I540" s="25">
        <f t="shared" si="106"/>
        <v>2399753</v>
      </c>
      <c r="J540" s="25">
        <f t="shared" si="106"/>
        <v>754182</v>
      </c>
      <c r="K540" s="25">
        <f t="shared" si="106"/>
        <v>1667990</v>
      </c>
      <c r="L540" s="25">
        <f t="shared" si="106"/>
        <v>1657576</v>
      </c>
      <c r="M540" s="25">
        <f t="shared" si="106"/>
        <v>1523270</v>
      </c>
      <c r="N540" s="25">
        <f t="shared" si="106"/>
        <v>1334881</v>
      </c>
      <c r="O540" s="14"/>
      <c r="P540" s="17" t="s">
        <v>949</v>
      </c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</row>
    <row r="541" spans="1:71" ht="16.5" customHeight="1" x14ac:dyDescent="0.3">
      <c r="A541" s="3"/>
      <c r="B541" s="15">
        <f t="shared" si="106"/>
        <v>2556890</v>
      </c>
      <c r="C541" s="15">
        <f t="shared" si="106"/>
        <v>1811564</v>
      </c>
      <c r="D541" s="15">
        <f t="shared" si="106"/>
        <v>2220210</v>
      </c>
      <c r="E541" s="15">
        <f t="shared" si="106"/>
        <v>2755336</v>
      </c>
      <c r="F541" s="15">
        <f t="shared" si="106"/>
        <v>2603917</v>
      </c>
      <c r="G541" s="15">
        <f t="shared" si="106"/>
        <v>2339402</v>
      </c>
      <c r="H541" s="15">
        <f t="shared" si="106"/>
        <v>2226401</v>
      </c>
      <c r="I541" s="15">
        <f t="shared" si="106"/>
        <v>2506587</v>
      </c>
      <c r="J541" s="15">
        <f t="shared" si="106"/>
        <v>2456360</v>
      </c>
      <c r="K541" s="15">
        <f t="shared" si="106"/>
        <v>1442513</v>
      </c>
      <c r="L541" s="15">
        <f t="shared" si="106"/>
        <v>1599372</v>
      </c>
      <c r="M541" s="15">
        <f t="shared" si="106"/>
        <v>1549749</v>
      </c>
      <c r="N541" s="15">
        <f t="shared" si="106"/>
        <v>1410710</v>
      </c>
      <c r="O541" s="14"/>
      <c r="P541" s="17" t="s">
        <v>950</v>
      </c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</row>
    <row r="542" spans="1:71" ht="16.5" customHeight="1" x14ac:dyDescent="0.3">
      <c r="A542" s="3"/>
      <c r="B542" s="15">
        <f t="shared" si="106"/>
        <v>1942354</v>
      </c>
      <c r="C542" s="15">
        <f t="shared" si="106"/>
        <v>1797974</v>
      </c>
      <c r="D542" s="15">
        <f t="shared" si="106"/>
        <v>2256235</v>
      </c>
      <c r="E542" s="15">
        <f t="shared" si="106"/>
        <v>2840440</v>
      </c>
      <c r="F542" s="15">
        <f t="shared" si="106"/>
        <v>2637971</v>
      </c>
      <c r="G542" s="15">
        <f t="shared" si="106"/>
        <v>2437907</v>
      </c>
      <c r="H542" s="15">
        <f t="shared" si="106"/>
        <v>2310979</v>
      </c>
      <c r="I542" s="15">
        <f t="shared" si="106"/>
        <v>2494844</v>
      </c>
      <c r="J542" s="15">
        <f t="shared" si="106"/>
        <v>1370781</v>
      </c>
      <c r="K542" s="15">
        <f t="shared" si="106"/>
        <v>1220701</v>
      </c>
      <c r="L542" s="15">
        <f t="shared" si="106"/>
        <v>1345148</v>
      </c>
      <c r="M542" s="15">
        <f t="shared" si="106"/>
        <v>1833192</v>
      </c>
      <c r="N542" s="15" t="str">
        <f t="shared" si="106"/>
        <v/>
      </c>
      <c r="O542" s="14"/>
      <c r="P542" s="17" t="s">
        <v>951</v>
      </c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</row>
    <row r="543" spans="1:71" ht="16.5" customHeight="1" x14ac:dyDescent="0.3">
      <c r="A543" s="3"/>
      <c r="B543" s="28">
        <f t="shared" si="106"/>
        <v>1682875</v>
      </c>
      <c r="C543" s="28">
        <f t="shared" si="106"/>
        <v>1847798</v>
      </c>
      <c r="D543" s="28">
        <f t="shared" si="106"/>
        <v>2638251</v>
      </c>
      <c r="E543" s="28">
        <f t="shared" si="106"/>
        <v>5877391.2999999998</v>
      </c>
      <c r="F543" s="28">
        <f t="shared" si="106"/>
        <v>2771657.8930000002</v>
      </c>
      <c r="G543" s="28">
        <f t="shared" si="106"/>
        <v>2707141.247</v>
      </c>
      <c r="H543" s="28">
        <f t="shared" si="106"/>
        <v>3099677.6690000002</v>
      </c>
      <c r="I543" s="28">
        <f t="shared" si="106"/>
        <v>2597982.6510000001</v>
      </c>
      <c r="J543" s="28">
        <f t="shared" si="106"/>
        <v>593976.50800000003</v>
      </c>
      <c r="K543" s="28">
        <f t="shared" si="106"/>
        <v>1512224.3370000001</v>
      </c>
      <c r="L543" s="28">
        <f t="shared" si="106"/>
        <v>1320442.9099999999</v>
      </c>
      <c r="M543" s="28">
        <f t="shared" si="106"/>
        <v>1303030.358</v>
      </c>
      <c r="N543" s="28" t="str">
        <f t="shared" si="106"/>
        <v/>
      </c>
      <c r="O543" s="14"/>
      <c r="P543" s="17" t="s">
        <v>957</v>
      </c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</row>
    <row r="544" spans="1:71" ht="16.5" customHeight="1" x14ac:dyDescent="0.3">
      <c r="A544" s="3"/>
      <c r="B544" s="28">
        <f t="shared" ref="B544:M544" si="107">SUM(B540:B543)</f>
        <v>8381243</v>
      </c>
      <c r="C544" s="28">
        <f t="shared" si="107"/>
        <v>7418603</v>
      </c>
      <c r="D544" s="28">
        <f t="shared" si="107"/>
        <v>9366908</v>
      </c>
      <c r="E544" s="28">
        <f t="shared" si="107"/>
        <v>14364870.300000001</v>
      </c>
      <c r="F544" s="28">
        <f t="shared" si="107"/>
        <v>10714506.892999999</v>
      </c>
      <c r="G544" s="28">
        <f t="shared" si="107"/>
        <v>10007635.247</v>
      </c>
      <c r="H544" s="28">
        <f t="shared" si="107"/>
        <v>10079716.669</v>
      </c>
      <c r="I544" s="28">
        <f t="shared" si="107"/>
        <v>9999166.6510000005</v>
      </c>
      <c r="J544" s="28">
        <f t="shared" si="107"/>
        <v>5175299.5080000004</v>
      </c>
      <c r="K544" s="28">
        <f t="shared" si="107"/>
        <v>5843428.3370000003</v>
      </c>
      <c r="L544" s="28">
        <f t="shared" si="107"/>
        <v>5922538.9100000001</v>
      </c>
      <c r="M544" s="28">
        <f t="shared" si="107"/>
        <v>6209241.358</v>
      </c>
      <c r="N544" s="28">
        <f>IF(N541="",N540*4,IF(N542="",(N541+N540)*2,IF(N543="",((N542+N541+N540)/3)*4,SUM(N540:N543))))</f>
        <v>5491182</v>
      </c>
      <c r="O544" s="14">
        <f t="shared" ref="O544:O545" si="108">RATE(M$335-H$335,,-H544,M544)</f>
        <v>-9.2350770390510192E-2</v>
      </c>
      <c r="P544" s="17" t="s">
        <v>952</v>
      </c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</row>
    <row r="545" spans="1:71" ht="16.5" customHeight="1" x14ac:dyDescent="0.3">
      <c r="A545" s="3"/>
      <c r="B545" s="18">
        <f t="shared" ref="B545:N545" si="109">+B544/B$537</f>
        <v>0.33658519581313168</v>
      </c>
      <c r="C545" s="18">
        <f t="shared" si="109"/>
        <v>0.30034592540316052</v>
      </c>
      <c r="D545" s="18">
        <f t="shared" si="109"/>
        <v>0.31071329187596014</v>
      </c>
      <c r="E545" s="18">
        <f t="shared" si="109"/>
        <v>0.39007999810835159</v>
      </c>
      <c r="F545" s="18">
        <f t="shared" si="109"/>
        <v>0.2345070056516598</v>
      </c>
      <c r="G545" s="18">
        <f t="shared" si="109"/>
        <v>0.21567843400906597</v>
      </c>
      <c r="H545" s="18">
        <f t="shared" si="109"/>
        <v>0.21786089458671554</v>
      </c>
      <c r="I545" s="18">
        <f t="shared" si="109"/>
        <v>0.20256319114295204</v>
      </c>
      <c r="J545" s="18">
        <f t="shared" si="109"/>
        <v>0.1437691868630098</v>
      </c>
      <c r="K545" s="18">
        <f t="shared" si="109"/>
        <v>0.16205317089080012</v>
      </c>
      <c r="L545" s="18">
        <f t="shared" si="109"/>
        <v>0.1650499210215817</v>
      </c>
      <c r="M545" s="18">
        <f t="shared" si="109"/>
        <v>0.16499900208594853</v>
      </c>
      <c r="N545" s="18">
        <f t="shared" si="109"/>
        <v>0.16556723335558712</v>
      </c>
      <c r="O545" s="14">
        <f t="shared" si="108"/>
        <v>-5.4066933813948385E-2</v>
      </c>
      <c r="P545" s="19" t="s">
        <v>969</v>
      </c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</row>
    <row r="546" spans="1:71" ht="16.5" customHeight="1" x14ac:dyDescent="0.3">
      <c r="A546" s="3"/>
      <c r="B546" s="160" t="s">
        <v>864</v>
      </c>
      <c r="C546" s="147"/>
      <c r="D546" s="147"/>
      <c r="E546" s="147"/>
      <c r="F546" s="147"/>
      <c r="G546" s="147"/>
      <c r="H546" s="147"/>
      <c r="I546" s="147"/>
      <c r="J546" s="147"/>
      <c r="K546" s="147"/>
      <c r="L546" s="147"/>
      <c r="M546" s="147"/>
      <c r="N546" s="148"/>
      <c r="O546" s="14"/>
      <c r="P546" s="6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</row>
    <row r="547" spans="1:71" ht="16.5" customHeight="1" x14ac:dyDescent="0.3">
      <c r="A547" s="3"/>
      <c r="B547" s="25">
        <f t="shared" ref="B547:N550" si="110">IFERROR(VLOOKUP($B$546,$141:$214,MATCH($P547&amp;"/"&amp;B$335,$139:$139,0),FALSE),"")</f>
        <v>5123729</v>
      </c>
      <c r="C547" s="25">
        <f t="shared" si="110"/>
        <v>4567274</v>
      </c>
      <c r="D547" s="25">
        <f t="shared" si="110"/>
        <v>4972195</v>
      </c>
      <c r="E547" s="25">
        <f t="shared" si="110"/>
        <v>6268907</v>
      </c>
      <c r="F547" s="25">
        <f t="shared" si="110"/>
        <v>8925931</v>
      </c>
      <c r="G547" s="25">
        <f t="shared" si="110"/>
        <v>9922609</v>
      </c>
      <c r="H547" s="25">
        <f t="shared" si="110"/>
        <v>9480549</v>
      </c>
      <c r="I547" s="25">
        <f t="shared" si="110"/>
        <v>9896863</v>
      </c>
      <c r="J547" s="25">
        <f t="shared" si="110"/>
        <v>8072745</v>
      </c>
      <c r="K547" s="25">
        <f t="shared" si="110"/>
        <v>7692550</v>
      </c>
      <c r="L547" s="25">
        <f t="shared" si="110"/>
        <v>8037299</v>
      </c>
      <c r="M547" s="25">
        <f t="shared" si="110"/>
        <v>7570026</v>
      </c>
      <c r="N547" s="25">
        <f t="shared" si="110"/>
        <v>6756194</v>
      </c>
      <c r="O547" s="14"/>
      <c r="P547" s="17" t="s">
        <v>949</v>
      </c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</row>
    <row r="548" spans="1:71" ht="16.5" customHeight="1" x14ac:dyDescent="0.3">
      <c r="A548" s="3"/>
      <c r="B548" s="15">
        <f t="shared" si="110"/>
        <v>6332595</v>
      </c>
      <c r="C548" s="15">
        <f t="shared" si="110"/>
        <v>4197441</v>
      </c>
      <c r="D548" s="15">
        <f t="shared" si="110"/>
        <v>4878552</v>
      </c>
      <c r="E548" s="15">
        <f t="shared" si="110"/>
        <v>6116277</v>
      </c>
      <c r="F548" s="15">
        <f t="shared" si="110"/>
        <v>8713081</v>
      </c>
      <c r="G548" s="15">
        <f t="shared" si="110"/>
        <v>9194589</v>
      </c>
      <c r="H548" s="15">
        <f t="shared" si="110"/>
        <v>8475304</v>
      </c>
      <c r="I548" s="15">
        <f t="shared" si="110"/>
        <v>9848673</v>
      </c>
      <c r="J548" s="15">
        <f t="shared" si="110"/>
        <v>9596304</v>
      </c>
      <c r="K548" s="15">
        <f t="shared" si="110"/>
        <v>7215165</v>
      </c>
      <c r="L548" s="15">
        <f t="shared" si="110"/>
        <v>8005119</v>
      </c>
      <c r="M548" s="15">
        <f t="shared" si="110"/>
        <v>7754154</v>
      </c>
      <c r="N548" s="15">
        <f t="shared" si="110"/>
        <v>7001114</v>
      </c>
      <c r="O548" s="14"/>
      <c r="P548" s="17" t="s">
        <v>950</v>
      </c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</row>
    <row r="549" spans="1:71" ht="16.5" customHeight="1" x14ac:dyDescent="0.3">
      <c r="A549" s="3"/>
      <c r="B549" s="15">
        <f t="shared" si="110"/>
        <v>4532530</v>
      </c>
      <c r="C549" s="15">
        <f t="shared" si="110"/>
        <v>4184381</v>
      </c>
      <c r="D549" s="15">
        <f t="shared" si="110"/>
        <v>4892029</v>
      </c>
      <c r="E549" s="15">
        <f t="shared" si="110"/>
        <v>6171528</v>
      </c>
      <c r="F549" s="15">
        <f t="shared" si="110"/>
        <v>8786611</v>
      </c>
      <c r="G549" s="15">
        <f t="shared" si="110"/>
        <v>8340981</v>
      </c>
      <c r="H549" s="15">
        <f t="shared" si="110"/>
        <v>8955432</v>
      </c>
      <c r="I549" s="15">
        <f t="shared" si="110"/>
        <v>8615533</v>
      </c>
      <c r="J549" s="15">
        <f t="shared" si="110"/>
        <v>6529416</v>
      </c>
      <c r="K549" s="15">
        <f t="shared" si="110"/>
        <v>7468969</v>
      </c>
      <c r="L549" s="15">
        <f t="shared" si="110"/>
        <v>6800461</v>
      </c>
      <c r="M549" s="15">
        <f t="shared" si="110"/>
        <v>8800454</v>
      </c>
      <c r="N549" s="15" t="str">
        <f t="shared" si="110"/>
        <v/>
      </c>
      <c r="O549" s="14"/>
      <c r="P549" s="17" t="s">
        <v>951</v>
      </c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</row>
    <row r="550" spans="1:71" ht="16.5" customHeight="1" x14ac:dyDescent="0.3">
      <c r="A550" s="3"/>
      <c r="B550" s="15">
        <f t="shared" si="110"/>
        <v>420182</v>
      </c>
      <c r="C550" s="28">
        <f t="shared" si="110"/>
        <v>4106270</v>
      </c>
      <c r="D550" s="28">
        <f t="shared" si="110"/>
        <v>5804669</v>
      </c>
      <c r="E550" s="28">
        <f t="shared" si="110"/>
        <v>3660998.64</v>
      </c>
      <c r="F550" s="28">
        <f t="shared" si="110"/>
        <v>8457603.9600000009</v>
      </c>
      <c r="G550" s="28">
        <f t="shared" si="110"/>
        <v>8815948.6239999998</v>
      </c>
      <c r="H550" s="28">
        <f t="shared" si="110"/>
        <v>9121880.5559999999</v>
      </c>
      <c r="I550" s="28">
        <f t="shared" si="110"/>
        <v>10791341.435000001</v>
      </c>
      <c r="J550" s="28">
        <f t="shared" si="110"/>
        <v>6468073.4249999998</v>
      </c>
      <c r="K550" s="28">
        <f t="shared" si="110"/>
        <v>7700628.1009999998</v>
      </c>
      <c r="L550" s="28">
        <f t="shared" si="110"/>
        <v>6839299.1399999997</v>
      </c>
      <c r="M550" s="28">
        <f t="shared" si="110"/>
        <v>7064937.6869999999</v>
      </c>
      <c r="N550" s="28" t="str">
        <f t="shared" si="110"/>
        <v/>
      </c>
      <c r="O550" s="14"/>
      <c r="P550" s="17" t="s">
        <v>957</v>
      </c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</row>
    <row r="551" spans="1:71" ht="16.5" customHeight="1" x14ac:dyDescent="0.3">
      <c r="A551" s="3"/>
      <c r="B551" s="36">
        <f t="shared" ref="B551:M551" si="111">SUM(B547:B550)</f>
        <v>16409036</v>
      </c>
      <c r="C551" s="28">
        <f t="shared" si="111"/>
        <v>17055366</v>
      </c>
      <c r="D551" s="28">
        <f t="shared" si="111"/>
        <v>20547445</v>
      </c>
      <c r="E551" s="28">
        <f t="shared" si="111"/>
        <v>22217710.640000001</v>
      </c>
      <c r="F551" s="28">
        <f t="shared" si="111"/>
        <v>34883226.960000001</v>
      </c>
      <c r="G551" s="28">
        <f t="shared" si="111"/>
        <v>36274127.623999998</v>
      </c>
      <c r="H551" s="28">
        <f t="shared" si="111"/>
        <v>36033165.556000002</v>
      </c>
      <c r="I551" s="28">
        <f t="shared" si="111"/>
        <v>39152410.435000002</v>
      </c>
      <c r="J551" s="28">
        <f t="shared" si="111"/>
        <v>30666538.425000001</v>
      </c>
      <c r="K551" s="28">
        <f t="shared" si="111"/>
        <v>30077312.101</v>
      </c>
      <c r="L551" s="28">
        <f t="shared" si="111"/>
        <v>29682178.140000001</v>
      </c>
      <c r="M551" s="28">
        <f t="shared" si="111"/>
        <v>31189571.686999999</v>
      </c>
      <c r="N551" s="28">
        <f>IF(N548="",N547*4,IF(N549="",(N548+N547)*2,IF(N550="",((N549+N548+N547)/3)*4,SUM(N547:N550))))</f>
        <v>27514616</v>
      </c>
      <c r="O551" s="14">
        <f t="shared" ref="O551:O552" si="112">RATE(M$335-H$335,,-H551,M551)</f>
        <v>-2.8458405469775485E-2</v>
      </c>
      <c r="P551" s="17" t="s">
        <v>952</v>
      </c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</row>
    <row r="552" spans="1:71" ht="16.5" customHeight="1" x14ac:dyDescent="0.3">
      <c r="A552" s="3"/>
      <c r="B552" s="18">
        <f t="shared" ref="B552:N552" si="113">+B551/(B$452+B$459)</f>
        <v>0.14470219095162226</v>
      </c>
      <c r="C552" s="18">
        <f t="shared" si="113"/>
        <v>0.16524481984350919</v>
      </c>
      <c r="D552" s="18">
        <f t="shared" si="113"/>
        <v>0.18352689775090947</v>
      </c>
      <c r="E552" s="18">
        <f t="shared" si="113"/>
        <v>0.17451043095187765</v>
      </c>
      <c r="F552" s="18">
        <f t="shared" si="113"/>
        <v>0.24448214790397668</v>
      </c>
      <c r="G552" s="18">
        <f t="shared" si="113"/>
        <v>0.25218322628758821</v>
      </c>
      <c r="H552" s="18">
        <f t="shared" si="113"/>
        <v>0.24005883784449364</v>
      </c>
      <c r="I552" s="18">
        <f t="shared" si="113"/>
        <v>0.25100470892157334</v>
      </c>
      <c r="J552" s="18">
        <f t="shared" si="113"/>
        <v>0.20057054591412563</v>
      </c>
      <c r="K552" s="18">
        <f t="shared" si="113"/>
        <v>0.18979599286907314</v>
      </c>
      <c r="L552" s="18">
        <f t="shared" si="113"/>
        <v>0.17374732953480623</v>
      </c>
      <c r="M552" s="18">
        <f t="shared" si="113"/>
        <v>0.17161626498419877</v>
      </c>
      <c r="N552" s="18">
        <f t="shared" si="113"/>
        <v>0.1586776099209429</v>
      </c>
      <c r="O552" s="14">
        <f t="shared" si="112"/>
        <v>-6.4921332455817174E-2</v>
      </c>
      <c r="P552" s="19" t="s">
        <v>970</v>
      </c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</row>
    <row r="553" spans="1:71" ht="16.5" customHeight="1" x14ac:dyDescent="0.3">
      <c r="A553" s="22"/>
      <c r="B553" s="29"/>
      <c r="C553" s="18">
        <f t="shared" ref="C553:N553" si="114">C551/B551-1</f>
        <v>3.9388663660680612E-2</v>
      </c>
      <c r="D553" s="18">
        <f t="shared" si="114"/>
        <v>0.20474957851974573</v>
      </c>
      <c r="E553" s="18">
        <f t="shared" si="114"/>
        <v>8.1288239973388521E-2</v>
      </c>
      <c r="F553" s="18">
        <f t="shared" si="114"/>
        <v>0.57006396947115889</v>
      </c>
      <c r="G553" s="18">
        <f t="shared" si="114"/>
        <v>3.9873050322864811E-2</v>
      </c>
      <c r="H553" s="18">
        <f t="shared" si="114"/>
        <v>-6.6428080779141752E-3</v>
      </c>
      <c r="I553" s="18">
        <f t="shared" si="114"/>
        <v>8.6565940873341019E-2</v>
      </c>
      <c r="J553" s="18">
        <f t="shared" si="114"/>
        <v>-0.21673945271104234</v>
      </c>
      <c r="K553" s="18">
        <f t="shared" si="114"/>
        <v>-1.9213982218470815E-2</v>
      </c>
      <c r="L553" s="18">
        <f t="shared" si="114"/>
        <v>-1.3137276352126581E-2</v>
      </c>
      <c r="M553" s="18">
        <f t="shared" si="114"/>
        <v>5.0784465341127349E-2</v>
      </c>
      <c r="N553" s="18">
        <f t="shared" si="114"/>
        <v>-0.11782642364825235</v>
      </c>
      <c r="O553" s="26"/>
      <c r="P553" s="19" t="s">
        <v>958</v>
      </c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  <c r="BK553" s="22"/>
      <c r="BL553" s="22"/>
      <c r="BM553" s="22"/>
      <c r="BN553" s="22"/>
      <c r="BO553" s="22"/>
      <c r="BP553" s="22"/>
      <c r="BQ553" s="22"/>
      <c r="BR553" s="22"/>
      <c r="BS553" s="22"/>
    </row>
    <row r="554" spans="1:71" ht="16.5" customHeight="1" x14ac:dyDescent="0.3">
      <c r="A554" s="3"/>
      <c r="B554" s="149" t="s">
        <v>876</v>
      </c>
      <c r="C554" s="147"/>
      <c r="D554" s="147"/>
      <c r="E554" s="147"/>
      <c r="F554" s="147"/>
      <c r="G554" s="147"/>
      <c r="H554" s="147"/>
      <c r="I554" s="147"/>
      <c r="J554" s="147"/>
      <c r="K554" s="147"/>
      <c r="L554" s="147"/>
      <c r="M554" s="147"/>
      <c r="N554" s="148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</row>
    <row r="555" spans="1:71" ht="16.5" customHeight="1" x14ac:dyDescent="0.3">
      <c r="A555" s="3"/>
      <c r="B555" s="150" t="s">
        <v>878</v>
      </c>
      <c r="C555" s="147"/>
      <c r="D555" s="147"/>
      <c r="E555" s="147"/>
      <c r="F555" s="147"/>
      <c r="G555" s="147"/>
      <c r="H555" s="147"/>
      <c r="I555" s="147"/>
      <c r="J555" s="147"/>
      <c r="K555" s="147"/>
      <c r="L555" s="147"/>
      <c r="M555" s="147"/>
      <c r="N555" s="148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</row>
    <row r="556" spans="1:71" ht="16.5" customHeight="1" x14ac:dyDescent="0.3">
      <c r="A556" s="3"/>
      <c r="B556" s="15">
        <f t="shared" ref="B556:N559" si="115">IFERROR(VLOOKUP($B$555,$219:$330,MATCH($P556&amp;"/"&amp;B$335,$217:$217,0),FALSE),"")</f>
        <v>4636258</v>
      </c>
      <c r="C556" s="15">
        <f t="shared" si="115"/>
        <v>4859640</v>
      </c>
      <c r="D556" s="15">
        <f t="shared" si="115"/>
        <v>4930924</v>
      </c>
      <c r="E556" s="15">
        <f t="shared" si="115"/>
        <v>4520852</v>
      </c>
      <c r="F556" s="15">
        <f t="shared" si="115"/>
        <v>4029135</v>
      </c>
      <c r="G556" s="15">
        <f t="shared" si="115"/>
        <v>3890950</v>
      </c>
      <c r="H556" s="15">
        <f t="shared" si="115"/>
        <v>4285895</v>
      </c>
      <c r="I556" s="15">
        <f t="shared" si="115"/>
        <v>5455517</v>
      </c>
      <c r="J556" s="15">
        <f t="shared" si="115"/>
        <v>4073423</v>
      </c>
      <c r="K556" s="15">
        <f t="shared" si="115"/>
        <v>6916847</v>
      </c>
      <c r="L556" s="15">
        <f t="shared" si="115"/>
        <v>8079404</v>
      </c>
      <c r="M556" s="15">
        <f t="shared" si="115"/>
        <v>8847112</v>
      </c>
      <c r="N556" s="16">
        <f t="shared" si="115"/>
        <v>13006390</v>
      </c>
      <c r="O556" s="14"/>
      <c r="P556" s="17" t="s">
        <v>949</v>
      </c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</row>
    <row r="557" spans="1:71" ht="16.5" customHeight="1" x14ac:dyDescent="0.3">
      <c r="A557" s="3"/>
      <c r="B557" s="15">
        <f t="shared" si="115"/>
        <v>9323358</v>
      </c>
      <c r="C557" s="15">
        <f t="shared" si="115"/>
        <v>9864020</v>
      </c>
      <c r="D557" s="15">
        <f t="shared" si="115"/>
        <v>9800943</v>
      </c>
      <c r="E557" s="15">
        <f t="shared" si="115"/>
        <v>8998315</v>
      </c>
      <c r="F557" s="15">
        <f t="shared" si="115"/>
        <v>7890774</v>
      </c>
      <c r="G557" s="15">
        <f t="shared" si="115"/>
        <v>7932969</v>
      </c>
      <c r="H557" s="15">
        <f t="shared" si="115"/>
        <v>8907935</v>
      </c>
      <c r="I557" s="15">
        <f t="shared" si="115"/>
        <v>10955741</v>
      </c>
      <c r="J557" s="15">
        <f t="shared" si="115"/>
        <v>8577375</v>
      </c>
      <c r="K557" s="15">
        <f t="shared" si="115"/>
        <v>14248509</v>
      </c>
      <c r="L557" s="15">
        <f t="shared" si="115"/>
        <v>16404278</v>
      </c>
      <c r="M557" s="15">
        <f t="shared" si="115"/>
        <v>17898856</v>
      </c>
      <c r="N557" s="16">
        <f t="shared" si="115"/>
        <v>25868567</v>
      </c>
      <c r="O557" s="14"/>
      <c r="P557" s="17" t="s">
        <v>950</v>
      </c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</row>
    <row r="558" spans="1:71" ht="16.5" customHeight="1" x14ac:dyDescent="0.3">
      <c r="A558" s="3"/>
      <c r="B558" s="15">
        <f t="shared" si="115"/>
        <v>14117415</v>
      </c>
      <c r="C558" s="15">
        <f t="shared" si="115"/>
        <v>15008237</v>
      </c>
      <c r="D558" s="15">
        <f t="shared" si="115"/>
        <v>14612821</v>
      </c>
      <c r="E558" s="15">
        <f t="shared" si="115"/>
        <v>13421192</v>
      </c>
      <c r="F558" s="15">
        <f t="shared" si="115"/>
        <v>11728109</v>
      </c>
      <c r="G558" s="15">
        <f t="shared" si="115"/>
        <v>12330374</v>
      </c>
      <c r="H558" s="15">
        <f t="shared" si="115"/>
        <v>13800526</v>
      </c>
      <c r="I558" s="15">
        <f t="shared" si="115"/>
        <v>16906820</v>
      </c>
      <c r="J558" s="15">
        <f t="shared" si="115"/>
        <v>14839107</v>
      </c>
      <c r="K558" s="15">
        <f t="shared" si="115"/>
        <v>21986347</v>
      </c>
      <c r="L558" s="15">
        <f t="shared" si="115"/>
        <v>24960280</v>
      </c>
      <c r="M558" s="15">
        <f t="shared" si="115"/>
        <v>27471238</v>
      </c>
      <c r="N558" s="16" t="str">
        <f t="shared" si="115"/>
        <v/>
      </c>
      <c r="O558" s="14"/>
      <c r="P558" s="17" t="s">
        <v>951</v>
      </c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</row>
    <row r="559" spans="1:71" ht="16.5" customHeight="1" x14ac:dyDescent="0.3">
      <c r="A559" s="3"/>
      <c r="B559" s="15">
        <f t="shared" si="115"/>
        <v>18956028</v>
      </c>
      <c r="C559" s="15">
        <f t="shared" si="115"/>
        <v>20110719</v>
      </c>
      <c r="D559" s="15">
        <f t="shared" si="115"/>
        <v>19366881</v>
      </c>
      <c r="E559" s="15">
        <f t="shared" si="115"/>
        <v>17675273.030000001</v>
      </c>
      <c r="F559" s="15">
        <f t="shared" si="115"/>
        <v>15629877.412</v>
      </c>
      <c r="G559" s="15">
        <f t="shared" si="115"/>
        <v>16541144.309</v>
      </c>
      <c r="H559" s="15">
        <f t="shared" si="115"/>
        <v>18921752.09</v>
      </c>
      <c r="I559" s="15">
        <f t="shared" si="115"/>
        <v>20495177.998</v>
      </c>
      <c r="J559" s="15">
        <f t="shared" si="115"/>
        <v>21667312.987</v>
      </c>
      <c r="K559" s="15">
        <f t="shared" si="115"/>
        <v>30150695.022</v>
      </c>
      <c r="L559" s="15">
        <f t="shared" si="115"/>
        <v>33879090.920000002</v>
      </c>
      <c r="M559" s="15">
        <f t="shared" si="115"/>
        <v>37228819.711999997</v>
      </c>
      <c r="N559" s="16">
        <f>IFERROR(VLOOKUP($B$555,$219:$330,MATCH($P559&amp;"/"&amp;N$335,$217:$217,0),FALSE),IFERROR((VLOOKUP($B$555,$219:$330,MATCH($P558&amp;"/"&amp;N$335,$217:$217,0),FALSE)/3)*4,IFERROR(VLOOKUP($B$555,$219:$330,MATCH($P557&amp;"/"&amp;N$335,$217:$217,0),FALSE)*2,IFERROR(VLOOKUP($B$555,$219:$330,MATCH($P556&amp;"/"&amp;N$335,$217:$217,0),FALSE)*4,""))))</f>
        <v>51737134</v>
      </c>
      <c r="O559" s="14">
        <f t="shared" ref="O559:O560" si="116">RATE(M$335-H$335,,-H559,M559)</f>
        <v>0.14494225572374481</v>
      </c>
      <c r="P559" s="17" t="s">
        <v>952</v>
      </c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</row>
    <row r="560" spans="1:71" ht="16.5" customHeight="1" x14ac:dyDescent="0.3">
      <c r="A560" s="3"/>
      <c r="B560" s="18">
        <f t="shared" ref="B560:N560" si="117">B559/(B$452+B459)</f>
        <v>0.16716270129094107</v>
      </c>
      <c r="C560" s="18">
        <f t="shared" si="117"/>
        <v>0.19484730718053411</v>
      </c>
      <c r="D560" s="18">
        <f t="shared" si="117"/>
        <v>0.17298226563161656</v>
      </c>
      <c r="E560" s="18">
        <f t="shared" si="117"/>
        <v>0.13883156386527681</v>
      </c>
      <c r="F560" s="18">
        <f t="shared" si="117"/>
        <v>0.10954336321990345</v>
      </c>
      <c r="G560" s="18">
        <f t="shared" si="117"/>
        <v>0.11499653917444681</v>
      </c>
      <c r="H560" s="18">
        <f t="shared" si="117"/>
        <v>0.12605980481086707</v>
      </c>
      <c r="I560" s="18">
        <f t="shared" si="117"/>
        <v>0.13139385622819888</v>
      </c>
      <c r="J560" s="18">
        <f t="shared" si="117"/>
        <v>0.14171227068628023</v>
      </c>
      <c r="K560" s="18">
        <f t="shared" si="117"/>
        <v>0.1902590589936011</v>
      </c>
      <c r="L560" s="18">
        <f t="shared" si="117"/>
        <v>0.19831434022978012</v>
      </c>
      <c r="M560" s="18">
        <f t="shared" si="117"/>
        <v>0.20484638432551983</v>
      </c>
      <c r="N560" s="18">
        <f t="shared" si="117"/>
        <v>0.29836959262958829</v>
      </c>
      <c r="O560" s="14">
        <f t="shared" si="116"/>
        <v>0.10197142862377069</v>
      </c>
      <c r="P560" s="19" t="s">
        <v>953</v>
      </c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</row>
    <row r="561" spans="1:71" ht="16.5" customHeight="1" x14ac:dyDescent="0.3">
      <c r="A561" s="3"/>
      <c r="B561" s="146" t="s">
        <v>881</v>
      </c>
      <c r="C561" s="147"/>
      <c r="D561" s="147"/>
      <c r="E561" s="147"/>
      <c r="F561" s="147"/>
      <c r="G561" s="147"/>
      <c r="H561" s="147"/>
      <c r="I561" s="147"/>
      <c r="J561" s="147"/>
      <c r="K561" s="147"/>
      <c r="L561" s="147"/>
      <c r="M561" s="147"/>
      <c r="N561" s="148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</row>
    <row r="562" spans="1:71" ht="16.5" customHeight="1" x14ac:dyDescent="0.3">
      <c r="A562" s="3"/>
      <c r="B562" s="16">
        <f t="shared" ref="B562:N565" si="118">IFERROR(VLOOKUP($B$561,$219:$330,MATCH($P562&amp;"/"&amp;B$335,$217:$217,0),FALSE),"")</f>
        <v>0</v>
      </c>
      <c r="C562" s="16">
        <f t="shared" si="118"/>
        <v>0</v>
      </c>
      <c r="D562" s="16">
        <f t="shared" si="118"/>
        <v>157672</v>
      </c>
      <c r="E562" s="16">
        <f t="shared" si="118"/>
        <v>131759</v>
      </c>
      <c r="F562" s="16">
        <f t="shared" si="118"/>
        <v>128342</v>
      </c>
      <c r="G562" s="16">
        <f t="shared" si="118"/>
        <v>192636</v>
      </c>
      <c r="H562" s="16">
        <f t="shared" si="118"/>
        <v>256583</v>
      </c>
      <c r="I562" s="16">
        <f t="shared" si="118"/>
        <v>330996</v>
      </c>
      <c r="J562" s="16">
        <f t="shared" si="118"/>
        <v>283623</v>
      </c>
      <c r="K562" s="16">
        <f t="shared" si="118"/>
        <v>525307</v>
      </c>
      <c r="L562" s="16">
        <f t="shared" si="118"/>
        <v>535771</v>
      </c>
      <c r="M562" s="16">
        <f t="shared" si="118"/>
        <v>528247</v>
      </c>
      <c r="N562" s="16">
        <f t="shared" si="118"/>
        <v>779419</v>
      </c>
      <c r="O562" s="14"/>
      <c r="P562" s="17" t="s">
        <v>949</v>
      </c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</row>
    <row r="563" spans="1:71" ht="16.5" customHeight="1" x14ac:dyDescent="0.3">
      <c r="A563" s="3"/>
      <c r="B563" s="16">
        <f t="shared" si="118"/>
        <v>0</v>
      </c>
      <c r="C563" s="16">
        <f t="shared" si="118"/>
        <v>378518</v>
      </c>
      <c r="D563" s="16">
        <f t="shared" si="118"/>
        <v>336815</v>
      </c>
      <c r="E563" s="16">
        <f t="shared" si="118"/>
        <v>273708</v>
      </c>
      <c r="F563" s="16">
        <f t="shared" si="118"/>
        <v>260510</v>
      </c>
      <c r="G563" s="16">
        <f t="shared" si="118"/>
        <v>381397</v>
      </c>
      <c r="H563" s="16">
        <f t="shared" si="118"/>
        <v>610829</v>
      </c>
      <c r="I563" s="16">
        <f t="shared" si="118"/>
        <v>690005</v>
      </c>
      <c r="J563" s="16">
        <f t="shared" si="118"/>
        <v>603810</v>
      </c>
      <c r="K563" s="16">
        <f t="shared" si="118"/>
        <v>1090500</v>
      </c>
      <c r="L563" s="16">
        <f t="shared" si="118"/>
        <v>1095915</v>
      </c>
      <c r="M563" s="16">
        <f t="shared" si="118"/>
        <v>1112521</v>
      </c>
      <c r="N563" s="16">
        <f t="shared" si="118"/>
        <v>1621602</v>
      </c>
      <c r="O563" s="14"/>
      <c r="P563" s="17" t="s">
        <v>950</v>
      </c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</row>
    <row r="564" spans="1:71" ht="16.5" customHeight="1" x14ac:dyDescent="0.3">
      <c r="A564" s="3"/>
      <c r="B564" s="16">
        <f t="shared" si="118"/>
        <v>0</v>
      </c>
      <c r="C564" s="16">
        <f t="shared" si="118"/>
        <v>581928</v>
      </c>
      <c r="D564" s="16">
        <f t="shared" si="118"/>
        <v>458343</v>
      </c>
      <c r="E564" s="16">
        <f t="shared" si="118"/>
        <v>419120</v>
      </c>
      <c r="F564" s="16">
        <f t="shared" si="118"/>
        <v>385070</v>
      </c>
      <c r="G564" s="16">
        <f t="shared" si="118"/>
        <v>577759</v>
      </c>
      <c r="H564" s="16">
        <f t="shared" si="118"/>
        <v>900571</v>
      </c>
      <c r="I564" s="16">
        <f t="shared" si="118"/>
        <v>994558</v>
      </c>
      <c r="J564" s="16">
        <f t="shared" si="118"/>
        <v>953920</v>
      </c>
      <c r="K564" s="16">
        <f t="shared" si="118"/>
        <v>1641258</v>
      </c>
      <c r="L564" s="16">
        <f t="shared" si="118"/>
        <v>1637329</v>
      </c>
      <c r="M564" s="16">
        <f t="shared" si="118"/>
        <v>1714655</v>
      </c>
      <c r="N564" s="16" t="str">
        <f t="shared" si="118"/>
        <v/>
      </c>
      <c r="O564" s="14"/>
      <c r="P564" s="17" t="s">
        <v>951</v>
      </c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</row>
    <row r="565" spans="1:71" ht="16.5" customHeight="1" x14ac:dyDescent="0.3">
      <c r="A565" s="3"/>
      <c r="B565" s="16">
        <f t="shared" si="118"/>
        <v>0</v>
      </c>
      <c r="C565" s="16">
        <f t="shared" si="118"/>
        <v>784031</v>
      </c>
      <c r="D565" s="16">
        <f t="shared" si="118"/>
        <v>589118</v>
      </c>
      <c r="E565" s="16">
        <f t="shared" si="118"/>
        <v>611378.64</v>
      </c>
      <c r="F565" s="16">
        <f t="shared" si="118"/>
        <v>542519.79099999997</v>
      </c>
      <c r="G565" s="16">
        <f t="shared" si="118"/>
        <v>786761.00899999996</v>
      </c>
      <c r="H565" s="16">
        <f t="shared" si="118"/>
        <v>1240096.9820000001</v>
      </c>
      <c r="I565" s="16">
        <f t="shared" si="118"/>
        <v>1315294.405</v>
      </c>
      <c r="J565" s="16">
        <f t="shared" si="118"/>
        <v>1537699.855</v>
      </c>
      <c r="K565" s="16">
        <f t="shared" si="118"/>
        <v>2198933.2590000001</v>
      </c>
      <c r="L565" s="16">
        <f t="shared" si="118"/>
        <v>2174515.14</v>
      </c>
      <c r="M565" s="16">
        <f t="shared" si="118"/>
        <v>2520818.7560000001</v>
      </c>
      <c r="N565" s="16" t="str">
        <f t="shared" si="118"/>
        <v/>
      </c>
      <c r="O565" s="14"/>
      <c r="P565" s="17" t="s">
        <v>952</v>
      </c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</row>
    <row r="566" spans="1:71" ht="16.5" customHeight="1" x14ac:dyDescent="0.3">
      <c r="A566" s="3"/>
      <c r="B566" s="146" t="s">
        <v>971</v>
      </c>
      <c r="C566" s="147"/>
      <c r="D566" s="147"/>
      <c r="E566" s="147"/>
      <c r="F566" s="147"/>
      <c r="G566" s="147"/>
      <c r="H566" s="147"/>
      <c r="I566" s="147"/>
      <c r="J566" s="147"/>
      <c r="K566" s="147"/>
      <c r="L566" s="147"/>
      <c r="M566" s="147"/>
      <c r="N566" s="148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</row>
    <row r="567" spans="1:71" ht="16.5" customHeight="1" x14ac:dyDescent="0.3">
      <c r="A567" s="3"/>
      <c r="B567" s="15">
        <f t="shared" ref="B567:N570" si="119">IFERROR(VLOOKUP($B$566,$219:$330,MATCH($P567&amp;"/"&amp;B$335,$217:$217,0),FALSE),"")</f>
        <v>0</v>
      </c>
      <c r="C567" s="15">
        <f t="shared" si="119"/>
        <v>0</v>
      </c>
      <c r="D567" s="15">
        <f t="shared" si="119"/>
        <v>3943</v>
      </c>
      <c r="E567" s="15">
        <f t="shared" si="119"/>
        <v>37480</v>
      </c>
      <c r="F567" s="15">
        <f t="shared" si="119"/>
        <v>0</v>
      </c>
      <c r="G567" s="15">
        <f t="shared" si="119"/>
        <v>0</v>
      </c>
      <c r="H567" s="15">
        <f t="shared" si="119"/>
        <v>0</v>
      </c>
      <c r="I567" s="15">
        <f t="shared" si="119"/>
        <v>0</v>
      </c>
      <c r="J567" s="15">
        <f t="shared" si="119"/>
        <v>0</v>
      </c>
      <c r="K567" s="15">
        <f t="shared" si="119"/>
        <v>0</v>
      </c>
      <c r="L567" s="15">
        <f t="shared" si="119"/>
        <v>-89033</v>
      </c>
      <c r="M567" s="15">
        <f t="shared" si="119"/>
        <v>0</v>
      </c>
      <c r="N567" s="16">
        <f t="shared" si="119"/>
        <v>-55749</v>
      </c>
      <c r="O567" s="14"/>
      <c r="P567" s="17" t="s">
        <v>949</v>
      </c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</row>
    <row r="568" spans="1:71" ht="16.5" customHeight="1" x14ac:dyDescent="0.3">
      <c r="A568" s="3"/>
      <c r="B568" s="15">
        <f t="shared" si="119"/>
        <v>0</v>
      </c>
      <c r="C568" s="15">
        <f t="shared" si="119"/>
        <v>25981</v>
      </c>
      <c r="D568" s="15">
        <f t="shared" si="119"/>
        <v>4535</v>
      </c>
      <c r="E568" s="15">
        <f t="shared" si="119"/>
        <v>54468</v>
      </c>
      <c r="F568" s="15">
        <f t="shared" si="119"/>
        <v>3610</v>
      </c>
      <c r="G568" s="15">
        <f t="shared" si="119"/>
        <v>37013</v>
      </c>
      <c r="H568" s="15">
        <f t="shared" si="119"/>
        <v>0</v>
      </c>
      <c r="I568" s="15">
        <f t="shared" si="119"/>
        <v>0</v>
      </c>
      <c r="J568" s="15">
        <f t="shared" si="119"/>
        <v>195003</v>
      </c>
      <c r="K568" s="15">
        <f t="shared" si="119"/>
        <v>0</v>
      </c>
      <c r="L568" s="15">
        <f t="shared" si="119"/>
        <v>0</v>
      </c>
      <c r="M568" s="15">
        <f t="shared" si="119"/>
        <v>0</v>
      </c>
      <c r="N568" s="16">
        <f t="shared" si="119"/>
        <v>-78830</v>
      </c>
      <c r="O568" s="14"/>
      <c r="P568" s="17" t="s">
        <v>950</v>
      </c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</row>
    <row r="569" spans="1:71" ht="16.5" customHeight="1" x14ac:dyDescent="0.3">
      <c r="A569" s="3"/>
      <c r="B569" s="15">
        <f t="shared" si="119"/>
        <v>0</v>
      </c>
      <c r="C569" s="15">
        <f t="shared" si="119"/>
        <v>-26658</v>
      </c>
      <c r="D569" s="15">
        <f t="shared" si="119"/>
        <v>6695</v>
      </c>
      <c r="E569" s="15">
        <f t="shared" si="119"/>
        <v>40047</v>
      </c>
      <c r="F569" s="15">
        <f t="shared" si="119"/>
        <v>272</v>
      </c>
      <c r="G569" s="15">
        <f t="shared" si="119"/>
        <v>0</v>
      </c>
      <c r="H569" s="15">
        <f t="shared" si="119"/>
        <v>0</v>
      </c>
      <c r="I569" s="15">
        <f t="shared" si="119"/>
        <v>239125</v>
      </c>
      <c r="J569" s="15">
        <f t="shared" si="119"/>
        <v>0</v>
      </c>
      <c r="K569" s="15">
        <f t="shared" si="119"/>
        <v>0</v>
      </c>
      <c r="L569" s="15">
        <f t="shared" si="119"/>
        <v>0</v>
      </c>
      <c r="M569" s="15">
        <f t="shared" si="119"/>
        <v>0</v>
      </c>
      <c r="N569" s="16" t="str">
        <f t="shared" si="119"/>
        <v/>
      </c>
      <c r="O569" s="14"/>
      <c r="P569" s="17" t="s">
        <v>951</v>
      </c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</row>
    <row r="570" spans="1:71" ht="16.5" customHeight="1" x14ac:dyDescent="0.3">
      <c r="A570" s="3"/>
      <c r="B570" s="15">
        <f t="shared" si="119"/>
        <v>0</v>
      </c>
      <c r="C570" s="15">
        <f t="shared" si="119"/>
        <v>-4290</v>
      </c>
      <c r="D570" s="15">
        <f t="shared" si="119"/>
        <v>-6690</v>
      </c>
      <c r="E570" s="15">
        <f t="shared" si="119"/>
        <v>0</v>
      </c>
      <c r="F570" s="15">
        <f t="shared" si="119"/>
        <v>22790.873</v>
      </c>
      <c r="G570" s="15">
        <f t="shared" si="119"/>
        <v>72978.456000000006</v>
      </c>
      <c r="H570" s="15">
        <f t="shared" si="119"/>
        <v>0</v>
      </c>
      <c r="I570" s="15">
        <f t="shared" si="119"/>
        <v>0</v>
      </c>
      <c r="J570" s="15">
        <f t="shared" si="119"/>
        <v>0</v>
      </c>
      <c r="K570" s="15">
        <f t="shared" si="119"/>
        <v>0</v>
      </c>
      <c r="L570" s="15">
        <f t="shared" si="119"/>
        <v>-151790.13</v>
      </c>
      <c r="M570" s="15">
        <f t="shared" si="119"/>
        <v>-15611.281999999999</v>
      </c>
      <c r="N570" s="16" t="str">
        <f t="shared" si="119"/>
        <v/>
      </c>
      <c r="O570" s="14"/>
      <c r="P570" s="17" t="s">
        <v>952</v>
      </c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</row>
    <row r="571" spans="1:71" ht="16.5" customHeight="1" x14ac:dyDescent="0.3">
      <c r="A571" s="3"/>
      <c r="B571" s="149" t="s">
        <v>906</v>
      </c>
      <c r="C571" s="147"/>
      <c r="D571" s="147"/>
      <c r="E571" s="147"/>
      <c r="F571" s="147"/>
      <c r="G571" s="147"/>
      <c r="H571" s="147"/>
      <c r="I571" s="147"/>
      <c r="J571" s="147"/>
      <c r="K571" s="147"/>
      <c r="L571" s="147"/>
      <c r="M571" s="147"/>
      <c r="N571" s="148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</row>
    <row r="572" spans="1:71" ht="16.5" customHeight="1" x14ac:dyDescent="0.3">
      <c r="A572" s="3"/>
      <c r="B572" s="15">
        <f t="shared" ref="B572:N575" si="120">IFERROR(VLOOKUP($B$571,$219:$330,MATCH($P572&amp;"/"&amp;B$335,$217:$217,0),FALSE),"")</f>
        <v>14799182</v>
      </c>
      <c r="C572" s="15">
        <f t="shared" si="120"/>
        <v>12430061</v>
      </c>
      <c r="D572" s="15">
        <f t="shared" si="120"/>
        <v>13469873</v>
      </c>
      <c r="E572" s="15">
        <f t="shared" si="120"/>
        <v>14130459</v>
      </c>
      <c r="F572" s="15">
        <f t="shared" si="120"/>
        <v>15885472</v>
      </c>
      <c r="G572" s="15">
        <f t="shared" si="120"/>
        <v>15684161</v>
      </c>
      <c r="H572" s="15">
        <f t="shared" si="120"/>
        <v>16276327</v>
      </c>
      <c r="I572" s="15">
        <f t="shared" si="120"/>
        <v>16376621</v>
      </c>
      <c r="J572" s="15">
        <f t="shared" si="120"/>
        <v>16626366</v>
      </c>
      <c r="K572" s="15">
        <f t="shared" si="120"/>
        <v>13837649</v>
      </c>
      <c r="L572" s="15">
        <f t="shared" si="120"/>
        <v>17734219</v>
      </c>
      <c r="M572" s="15">
        <f t="shared" si="120"/>
        <v>20611383</v>
      </c>
      <c r="N572" s="16">
        <f t="shared" si="120"/>
        <v>22550197</v>
      </c>
      <c r="O572" s="14"/>
      <c r="P572" s="17" t="s">
        <v>949</v>
      </c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</row>
    <row r="573" spans="1:71" ht="16.5" customHeight="1" x14ac:dyDescent="0.3">
      <c r="A573" s="3"/>
      <c r="B573" s="15">
        <f t="shared" si="120"/>
        <v>20727740</v>
      </c>
      <c r="C573" s="15">
        <f t="shared" si="120"/>
        <v>22661237</v>
      </c>
      <c r="D573" s="15">
        <f t="shared" si="120"/>
        <v>24898172</v>
      </c>
      <c r="E573" s="15">
        <f t="shared" si="120"/>
        <v>25989182</v>
      </c>
      <c r="F573" s="15">
        <f t="shared" si="120"/>
        <v>29249689</v>
      </c>
      <c r="G573" s="15">
        <f t="shared" si="120"/>
        <v>29406424</v>
      </c>
      <c r="H573" s="15">
        <f t="shared" si="120"/>
        <v>29996222</v>
      </c>
      <c r="I573" s="15">
        <f t="shared" si="120"/>
        <v>29605996</v>
      </c>
      <c r="J573" s="15">
        <f t="shared" si="120"/>
        <v>26842629</v>
      </c>
      <c r="K573" s="15">
        <f t="shared" si="120"/>
        <v>30257847</v>
      </c>
      <c r="L573" s="15">
        <f t="shared" si="120"/>
        <v>31193103</v>
      </c>
      <c r="M573" s="15">
        <f t="shared" si="120"/>
        <v>34611124</v>
      </c>
      <c r="N573" s="16">
        <f t="shared" si="120"/>
        <v>42325235.990000002</v>
      </c>
      <c r="O573" s="14"/>
      <c r="P573" s="17" t="s">
        <v>950</v>
      </c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</row>
    <row r="574" spans="1:71" ht="16.5" customHeight="1" x14ac:dyDescent="0.3">
      <c r="A574" s="3"/>
      <c r="B574" s="15">
        <f t="shared" si="120"/>
        <v>31250734</v>
      </c>
      <c r="C574" s="15">
        <f t="shared" si="120"/>
        <v>33140925</v>
      </c>
      <c r="D574" s="15">
        <f t="shared" si="120"/>
        <v>35754563</v>
      </c>
      <c r="E574" s="15">
        <f t="shared" si="120"/>
        <v>38599404</v>
      </c>
      <c r="F574" s="15">
        <f t="shared" si="120"/>
        <v>41924502</v>
      </c>
      <c r="G574" s="15">
        <f t="shared" si="120"/>
        <v>43594079</v>
      </c>
      <c r="H574" s="15">
        <f t="shared" si="120"/>
        <v>44124815</v>
      </c>
      <c r="I574" s="15">
        <f t="shared" si="120"/>
        <v>44610568</v>
      </c>
      <c r="J574" s="15">
        <f t="shared" si="120"/>
        <v>41245211</v>
      </c>
      <c r="K574" s="15">
        <f t="shared" si="120"/>
        <v>46762324</v>
      </c>
      <c r="L574" s="15">
        <f t="shared" si="120"/>
        <v>48881977</v>
      </c>
      <c r="M574" s="15">
        <f t="shared" si="120"/>
        <v>55936193</v>
      </c>
      <c r="N574" s="16" t="str">
        <f t="shared" si="120"/>
        <v/>
      </c>
      <c r="O574" s="14"/>
      <c r="P574" s="17" t="s">
        <v>951</v>
      </c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</row>
    <row r="575" spans="1:71" ht="16.5" customHeight="1" x14ac:dyDescent="0.3">
      <c r="A575" s="3"/>
      <c r="B575" s="15">
        <f t="shared" si="120"/>
        <v>36721490</v>
      </c>
      <c r="C575" s="15">
        <f t="shared" si="120"/>
        <v>40913500</v>
      </c>
      <c r="D575" s="15">
        <f t="shared" si="120"/>
        <v>45224176</v>
      </c>
      <c r="E575" s="15">
        <f t="shared" si="120"/>
        <v>48216442.810000002</v>
      </c>
      <c r="F575" s="15">
        <f t="shared" si="120"/>
        <v>51132645.803000003</v>
      </c>
      <c r="G575" s="15">
        <f t="shared" si="120"/>
        <v>51328726.972999997</v>
      </c>
      <c r="H575" s="15">
        <f t="shared" si="120"/>
        <v>62820397.892999999</v>
      </c>
      <c r="I575" s="15">
        <f t="shared" si="120"/>
        <v>61629401.777000003</v>
      </c>
      <c r="J575" s="15">
        <f t="shared" si="120"/>
        <v>61635456.773999996</v>
      </c>
      <c r="K575" s="15">
        <f t="shared" si="120"/>
        <v>65528519.115999997</v>
      </c>
      <c r="L575" s="15">
        <f t="shared" si="120"/>
        <v>69131694.189999998</v>
      </c>
      <c r="M575" s="15">
        <f t="shared" si="120"/>
        <v>76627242.572999999</v>
      </c>
      <c r="N575" s="16" t="str">
        <f t="shared" si="120"/>
        <v/>
      </c>
      <c r="O575" s="14"/>
      <c r="P575" s="17" t="s">
        <v>952</v>
      </c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</row>
    <row r="576" spans="1:71" ht="16.5" customHeight="1" x14ac:dyDescent="0.3">
      <c r="A576" s="3"/>
      <c r="B576" s="37">
        <f t="shared" ref="B576:M576" si="121">B575/B$551</f>
        <v>2.2378822253787485</v>
      </c>
      <c r="C576" s="37">
        <f t="shared" si="121"/>
        <v>2.3988637945383289</v>
      </c>
      <c r="D576" s="37">
        <f t="shared" si="121"/>
        <v>2.2009634774542528</v>
      </c>
      <c r="E576" s="37">
        <f t="shared" si="121"/>
        <v>2.1701805191032051</v>
      </c>
      <c r="F576" s="37">
        <f t="shared" si="121"/>
        <v>1.4658232697804285</v>
      </c>
      <c r="G576" s="37">
        <f t="shared" si="121"/>
        <v>1.4150230573440297</v>
      </c>
      <c r="H576" s="37">
        <f t="shared" si="121"/>
        <v>1.7434049138805006</v>
      </c>
      <c r="I576" s="37">
        <f t="shared" si="121"/>
        <v>1.5740895922440286</v>
      </c>
      <c r="J576" s="37">
        <f t="shared" si="121"/>
        <v>2.0098602561465984</v>
      </c>
      <c r="K576" s="37">
        <f t="shared" si="121"/>
        <v>2.1786693869436999</v>
      </c>
      <c r="L576" s="37">
        <f t="shared" si="121"/>
        <v>2.3290640553375508</v>
      </c>
      <c r="M576" s="37">
        <f t="shared" si="121"/>
        <v>2.4568225348518875</v>
      </c>
      <c r="N576" s="37">
        <f>IFERROR(N575/N$551,IFERROR(N574/N$551,IFERROR(N573/N$551,N572/N$551)))</f>
        <v>1.5382819076958951</v>
      </c>
      <c r="O576" s="14">
        <f>RATE(M$335-H$335,,-H576,M576)</f>
        <v>7.1013892472738177E-2</v>
      </c>
      <c r="P576" s="19" t="s">
        <v>972</v>
      </c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</row>
    <row r="577" spans="1:71" ht="16.5" customHeight="1" x14ac:dyDescent="0.3">
      <c r="A577" s="3"/>
      <c r="B577" s="160" t="s">
        <v>973</v>
      </c>
      <c r="C577" s="147"/>
      <c r="D577" s="147"/>
      <c r="E577" s="147"/>
      <c r="F577" s="147"/>
      <c r="G577" s="147"/>
      <c r="H577" s="147"/>
      <c r="I577" s="147"/>
      <c r="J577" s="147"/>
      <c r="K577" s="147"/>
      <c r="L577" s="147"/>
      <c r="M577" s="147"/>
      <c r="N577" s="148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</row>
    <row r="578" spans="1:71" ht="16.5" customHeight="1" x14ac:dyDescent="0.3">
      <c r="A578" s="3"/>
      <c r="B578" s="15">
        <f t="shared" ref="B578:N581" si="122">IFERROR(B572+B594,"")</f>
        <v>14283561</v>
      </c>
      <c r="C578" s="15">
        <f t="shared" si="122"/>
        <v>11545968</v>
      </c>
      <c r="D578" s="15">
        <f t="shared" si="122"/>
        <v>12805722</v>
      </c>
      <c r="E578" s="15">
        <f t="shared" si="122"/>
        <v>13322162</v>
      </c>
      <c r="F578" s="15">
        <f t="shared" si="122"/>
        <v>14081358</v>
      </c>
      <c r="G578" s="15">
        <f t="shared" si="122"/>
        <v>9710356</v>
      </c>
      <c r="H578" s="15">
        <f t="shared" si="122"/>
        <v>8264360</v>
      </c>
      <c r="I578" s="15">
        <f t="shared" si="122"/>
        <v>9215026</v>
      </c>
      <c r="J578" s="15">
        <f t="shared" si="122"/>
        <v>4529738</v>
      </c>
      <c r="K578" s="15">
        <f t="shared" si="122"/>
        <v>2332891</v>
      </c>
      <c r="L578" s="15">
        <f t="shared" si="122"/>
        <v>11577480</v>
      </c>
      <c r="M578" s="15">
        <f t="shared" si="122"/>
        <v>17507156</v>
      </c>
      <c r="N578" s="16">
        <f t="shared" si="122"/>
        <v>14697983</v>
      </c>
      <c r="O578" s="14"/>
      <c r="P578" s="17" t="s">
        <v>949</v>
      </c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</row>
    <row r="579" spans="1:71" ht="16.5" customHeight="1" x14ac:dyDescent="0.3">
      <c r="A579" s="3"/>
      <c r="B579" s="15">
        <f t="shared" si="122"/>
        <v>19755136</v>
      </c>
      <c r="C579" s="15">
        <f t="shared" si="122"/>
        <v>20597318</v>
      </c>
      <c r="D579" s="15">
        <f t="shared" si="122"/>
        <v>22633459</v>
      </c>
      <c r="E579" s="15">
        <f t="shared" si="122"/>
        <v>23980503</v>
      </c>
      <c r="F579" s="15">
        <f t="shared" si="122"/>
        <v>25794404</v>
      </c>
      <c r="G579" s="15">
        <f t="shared" si="122"/>
        <v>21173677</v>
      </c>
      <c r="H579" s="15">
        <f t="shared" si="122"/>
        <v>14548307</v>
      </c>
      <c r="I579" s="15">
        <f t="shared" si="122"/>
        <v>13567763</v>
      </c>
      <c r="J579" s="15">
        <f t="shared" si="122"/>
        <v>3062772</v>
      </c>
      <c r="K579" s="15">
        <f t="shared" si="122"/>
        <v>7423567</v>
      </c>
      <c r="L579" s="15">
        <f t="shared" si="122"/>
        <v>20427898</v>
      </c>
      <c r="M579" s="15">
        <f t="shared" si="122"/>
        <v>25203857</v>
      </c>
      <c r="N579" s="16">
        <f t="shared" si="122"/>
        <v>27713443.990000002</v>
      </c>
      <c r="O579" s="14"/>
      <c r="P579" s="17" t="s">
        <v>950</v>
      </c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</row>
    <row r="580" spans="1:71" ht="16.5" customHeight="1" x14ac:dyDescent="0.3">
      <c r="A580" s="3"/>
      <c r="B580" s="15">
        <f t="shared" si="122"/>
        <v>29516182</v>
      </c>
      <c r="C580" s="15">
        <f t="shared" si="122"/>
        <v>30184630</v>
      </c>
      <c r="D580" s="15">
        <f t="shared" si="122"/>
        <v>32321381</v>
      </c>
      <c r="E580" s="15">
        <f t="shared" si="122"/>
        <v>34892279</v>
      </c>
      <c r="F580" s="15">
        <f t="shared" si="122"/>
        <v>35973571</v>
      </c>
      <c r="G580" s="15">
        <f t="shared" si="122"/>
        <v>24663101</v>
      </c>
      <c r="H580" s="15">
        <f t="shared" si="122"/>
        <v>18449731</v>
      </c>
      <c r="I580" s="15">
        <f t="shared" si="122"/>
        <v>19812719</v>
      </c>
      <c r="J580" s="15">
        <f t="shared" si="122"/>
        <v>-3836663</v>
      </c>
      <c r="K580" s="15">
        <f t="shared" si="122"/>
        <v>13048340</v>
      </c>
      <c r="L580" s="15">
        <f t="shared" si="122"/>
        <v>22848041</v>
      </c>
      <c r="M580" s="15">
        <f t="shared" si="122"/>
        <v>36156331</v>
      </c>
      <c r="N580" s="16" t="str">
        <f t="shared" si="122"/>
        <v/>
      </c>
      <c r="O580" s="14"/>
      <c r="P580" s="17" t="s">
        <v>951</v>
      </c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</row>
    <row r="581" spans="1:71" ht="16.5" customHeight="1" x14ac:dyDescent="0.3">
      <c r="A581" s="3"/>
      <c r="B581" s="15">
        <f t="shared" si="122"/>
        <v>34092344</v>
      </c>
      <c r="C581" s="28">
        <f t="shared" si="122"/>
        <v>31019166</v>
      </c>
      <c r="D581" s="28">
        <f t="shared" si="122"/>
        <v>40068160</v>
      </c>
      <c r="E581" s="28">
        <f t="shared" si="122"/>
        <v>42521722.310000002</v>
      </c>
      <c r="F581" s="28">
        <f t="shared" si="122"/>
        <v>34240853.306000002</v>
      </c>
      <c r="G581" s="28">
        <f t="shared" si="122"/>
        <v>22884196.262999997</v>
      </c>
      <c r="H581" s="28">
        <f t="shared" si="122"/>
        <v>30285685.596000001</v>
      </c>
      <c r="I581" s="28">
        <f t="shared" si="122"/>
        <v>5237209.9180000052</v>
      </c>
      <c r="J581" s="28">
        <f t="shared" si="122"/>
        <v>6029486.5459999964</v>
      </c>
      <c r="K581" s="28">
        <f t="shared" si="122"/>
        <v>14295260.133999996</v>
      </c>
      <c r="L581" s="28">
        <f t="shared" si="122"/>
        <v>29245262.039999992</v>
      </c>
      <c r="M581" s="28">
        <f t="shared" si="122"/>
        <v>49654926.582000002</v>
      </c>
      <c r="N581" s="28" t="str">
        <f t="shared" si="122"/>
        <v/>
      </c>
      <c r="O581" s="14">
        <f>RATE(M$335-H$335,,-H581,M581)</f>
        <v>0.10393877257796946</v>
      </c>
      <c r="P581" s="17" t="s">
        <v>952</v>
      </c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</row>
    <row r="582" spans="1:71" ht="16.5" customHeight="1" x14ac:dyDescent="0.3">
      <c r="A582" s="3"/>
      <c r="B582" s="158" t="s">
        <v>907</v>
      </c>
      <c r="C582" s="147"/>
      <c r="D582" s="147"/>
      <c r="E582" s="147"/>
      <c r="F582" s="147"/>
      <c r="G582" s="147"/>
      <c r="H582" s="147"/>
      <c r="I582" s="147"/>
      <c r="J582" s="147"/>
      <c r="K582" s="147"/>
      <c r="L582" s="147"/>
      <c r="M582" s="147"/>
      <c r="N582" s="148"/>
      <c r="O582" s="14"/>
      <c r="P582" s="17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</row>
    <row r="583" spans="1:71" ht="16.5" customHeight="1" x14ac:dyDescent="0.3">
      <c r="A583" s="3"/>
      <c r="B583" s="146" t="s">
        <v>916</v>
      </c>
      <c r="C583" s="147"/>
      <c r="D583" s="147"/>
      <c r="E583" s="147"/>
      <c r="F583" s="147"/>
      <c r="G583" s="147"/>
      <c r="H583" s="147"/>
      <c r="I583" s="147"/>
      <c r="J583" s="147"/>
      <c r="K583" s="147"/>
      <c r="L583" s="147"/>
      <c r="M583" s="147"/>
      <c r="N583" s="148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</row>
    <row r="584" spans="1:71" ht="16.5" customHeight="1" x14ac:dyDescent="0.3">
      <c r="A584" s="3"/>
      <c r="B584" s="15">
        <f t="shared" ref="B584:N587" si="123">IFERROR(VLOOKUP($B$583,$219:$330,MATCH($P584&amp;"/"&amp;B$335,$217:$217,0),FALSE),"")</f>
        <v>-515621</v>
      </c>
      <c r="C584" s="15">
        <f t="shared" si="123"/>
        <v>-884093</v>
      </c>
      <c r="D584" s="15">
        <f t="shared" si="123"/>
        <v>-510604</v>
      </c>
      <c r="E584" s="15">
        <f t="shared" si="123"/>
        <v>-616263</v>
      </c>
      <c r="F584" s="15">
        <f t="shared" si="123"/>
        <v>-801862</v>
      </c>
      <c r="G584" s="15">
        <f t="shared" si="123"/>
        <v>-3825229</v>
      </c>
      <c r="H584" s="15">
        <f t="shared" si="123"/>
        <v>-7764743</v>
      </c>
      <c r="I584" s="15">
        <f t="shared" si="123"/>
        <v>-7083583</v>
      </c>
      <c r="J584" s="15">
        <f t="shared" si="123"/>
        <v>-12096628</v>
      </c>
      <c r="K584" s="15">
        <f t="shared" si="123"/>
        <v>-11504758</v>
      </c>
      <c r="L584" s="15">
        <f t="shared" si="123"/>
        <v>-6156739</v>
      </c>
      <c r="M584" s="15">
        <f t="shared" si="123"/>
        <v>-3104227</v>
      </c>
      <c r="N584" s="16">
        <f t="shared" si="123"/>
        <v>-5891729</v>
      </c>
      <c r="O584" s="14"/>
      <c r="P584" s="17" t="s">
        <v>949</v>
      </c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</row>
    <row r="585" spans="1:71" ht="16.5" customHeight="1" x14ac:dyDescent="0.3">
      <c r="A585" s="3"/>
      <c r="B585" s="15">
        <f t="shared" si="123"/>
        <v>-972604</v>
      </c>
      <c r="C585" s="15">
        <f t="shared" si="123"/>
        <v>-2063919</v>
      </c>
      <c r="D585" s="15">
        <f t="shared" si="123"/>
        <v>-1241298</v>
      </c>
      <c r="E585" s="15">
        <f t="shared" si="123"/>
        <v>-1317409</v>
      </c>
      <c r="F585" s="15">
        <f t="shared" si="123"/>
        <v>-1847833</v>
      </c>
      <c r="G585" s="15">
        <f t="shared" si="123"/>
        <v>-8232747</v>
      </c>
      <c r="H585" s="15">
        <f t="shared" si="123"/>
        <v>-14779767</v>
      </c>
      <c r="I585" s="15">
        <f t="shared" si="123"/>
        <v>-15911298</v>
      </c>
      <c r="J585" s="15">
        <f t="shared" si="123"/>
        <v>-23779857</v>
      </c>
      <c r="K585" s="15">
        <f t="shared" si="123"/>
        <v>-22834280</v>
      </c>
      <c r="L585" s="15">
        <f t="shared" si="123"/>
        <v>-10765205</v>
      </c>
      <c r="M585" s="15">
        <f t="shared" si="123"/>
        <v>-9407267</v>
      </c>
      <c r="N585" s="16">
        <f t="shared" si="123"/>
        <v>-12651563</v>
      </c>
      <c r="O585" s="14"/>
      <c r="P585" s="17" t="s">
        <v>950</v>
      </c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</row>
    <row r="586" spans="1:71" ht="16.5" customHeight="1" x14ac:dyDescent="0.3">
      <c r="A586" s="3"/>
      <c r="B586" s="15">
        <f t="shared" si="123"/>
        <v>-1734552</v>
      </c>
      <c r="C586" s="15">
        <f t="shared" si="123"/>
        <v>-2956295</v>
      </c>
      <c r="D586" s="15">
        <f t="shared" si="123"/>
        <v>-1857944</v>
      </c>
      <c r="E586" s="15">
        <f t="shared" si="123"/>
        <v>-2051757</v>
      </c>
      <c r="F586" s="15">
        <f t="shared" si="123"/>
        <v>-2940233</v>
      </c>
      <c r="G586" s="15">
        <f t="shared" si="123"/>
        <v>-14040002</v>
      </c>
      <c r="H586" s="15">
        <f t="shared" si="123"/>
        <v>-24896251</v>
      </c>
      <c r="I586" s="15">
        <f t="shared" si="123"/>
        <v>-24664235</v>
      </c>
      <c r="J586" s="15">
        <f t="shared" si="123"/>
        <v>-37014136</v>
      </c>
      <c r="K586" s="15">
        <f t="shared" si="123"/>
        <v>-33713984</v>
      </c>
      <c r="L586" s="15">
        <f t="shared" si="123"/>
        <v>-15753965</v>
      </c>
      <c r="M586" s="15">
        <f t="shared" si="123"/>
        <v>-15756030</v>
      </c>
      <c r="N586" s="16" t="str">
        <f t="shared" si="123"/>
        <v/>
      </c>
      <c r="O586" s="14"/>
      <c r="P586" s="17" t="s">
        <v>951</v>
      </c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</row>
    <row r="587" spans="1:71" ht="16.5" customHeight="1" x14ac:dyDescent="0.3">
      <c r="A587" s="3"/>
      <c r="B587" s="15">
        <f t="shared" si="123"/>
        <v>-2629146</v>
      </c>
      <c r="C587" s="15">
        <f t="shared" si="123"/>
        <v>-4045435</v>
      </c>
      <c r="D587" s="15">
        <f t="shared" si="123"/>
        <v>-2666793</v>
      </c>
      <c r="E587" s="15">
        <f t="shared" si="123"/>
        <v>-3155729.15</v>
      </c>
      <c r="F587" s="15">
        <f t="shared" si="123"/>
        <v>-5475039.4170000004</v>
      </c>
      <c r="G587" s="15">
        <f t="shared" si="123"/>
        <v>-22997974.414000001</v>
      </c>
      <c r="H587" s="15">
        <f t="shared" si="123"/>
        <v>-31704439.649</v>
      </c>
      <c r="I587" s="15">
        <f t="shared" si="123"/>
        <v>-32085860.228</v>
      </c>
      <c r="J587" s="15">
        <f t="shared" si="123"/>
        <v>-47536703.609999999</v>
      </c>
      <c r="K587" s="15">
        <f t="shared" si="123"/>
        <v>-40986758.982000001</v>
      </c>
      <c r="L587" s="15">
        <f t="shared" si="123"/>
        <v>-19350620.690000001</v>
      </c>
      <c r="M587" s="15">
        <f t="shared" si="123"/>
        <v>-22952315.991</v>
      </c>
      <c r="N587" s="16" t="str">
        <f t="shared" si="123"/>
        <v/>
      </c>
      <c r="O587" s="14"/>
      <c r="P587" s="17" t="s">
        <v>952</v>
      </c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</row>
    <row r="588" spans="1:71" ht="16.5" customHeight="1" x14ac:dyDescent="0.3">
      <c r="A588" s="3"/>
      <c r="B588" s="146" t="s">
        <v>919</v>
      </c>
      <c r="C588" s="147"/>
      <c r="D588" s="147"/>
      <c r="E588" s="147"/>
      <c r="F588" s="147"/>
      <c r="G588" s="147"/>
      <c r="H588" s="147"/>
      <c r="I588" s="147"/>
      <c r="J588" s="147"/>
      <c r="K588" s="147"/>
      <c r="L588" s="147"/>
      <c r="M588" s="147"/>
      <c r="N588" s="148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</row>
    <row r="589" spans="1:71" ht="16.5" customHeight="1" x14ac:dyDescent="0.3">
      <c r="A589" s="3"/>
      <c r="B589" s="15">
        <f t="shared" ref="B589:N592" si="124">IFERROR(VLOOKUP($B$588,$219:$330,MATCH($P589&amp;"/"&amp;B$335,$217:$217,0),FALSE),"")</f>
        <v>0</v>
      </c>
      <c r="C589" s="15">
        <f t="shared" si="124"/>
        <v>0</v>
      </c>
      <c r="D589" s="15">
        <f t="shared" si="124"/>
        <v>-153547</v>
      </c>
      <c r="E589" s="15">
        <f t="shared" si="124"/>
        <v>-192034</v>
      </c>
      <c r="F589" s="15">
        <f t="shared" si="124"/>
        <v>-1002252</v>
      </c>
      <c r="G589" s="15">
        <f t="shared" si="124"/>
        <v>-2148576</v>
      </c>
      <c r="H589" s="15">
        <f t="shared" si="124"/>
        <v>-247224</v>
      </c>
      <c r="I589" s="15">
        <f t="shared" si="124"/>
        <v>-78012</v>
      </c>
      <c r="J589" s="15">
        <f t="shared" si="124"/>
        <v>0</v>
      </c>
      <c r="K589" s="15">
        <f t="shared" si="124"/>
        <v>0</v>
      </c>
      <c r="L589" s="15">
        <f t="shared" si="124"/>
        <v>0</v>
      </c>
      <c r="M589" s="15">
        <f t="shared" si="124"/>
        <v>0</v>
      </c>
      <c r="N589" s="16">
        <f t="shared" si="124"/>
        <v>-1960485</v>
      </c>
      <c r="O589" s="14"/>
      <c r="P589" s="17" t="s">
        <v>949</v>
      </c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</row>
    <row r="590" spans="1:71" ht="16.5" customHeight="1" x14ac:dyDescent="0.3">
      <c r="A590" s="3"/>
      <c r="B590" s="15">
        <f t="shared" si="124"/>
        <v>0</v>
      </c>
      <c r="C590" s="15">
        <f t="shared" si="124"/>
        <v>0</v>
      </c>
      <c r="D590" s="15">
        <f t="shared" si="124"/>
        <v>-1023415</v>
      </c>
      <c r="E590" s="15">
        <f t="shared" si="124"/>
        <v>-691270</v>
      </c>
      <c r="F590" s="15">
        <f t="shared" si="124"/>
        <v>-1607452</v>
      </c>
      <c r="G590" s="15">
        <f t="shared" si="124"/>
        <v>0</v>
      </c>
      <c r="H590" s="15">
        <f t="shared" si="124"/>
        <v>-668148</v>
      </c>
      <c r="I590" s="15">
        <f t="shared" si="124"/>
        <v>-126935</v>
      </c>
      <c r="J590" s="15">
        <f t="shared" si="124"/>
        <v>0</v>
      </c>
      <c r="K590" s="15">
        <f t="shared" si="124"/>
        <v>0</v>
      </c>
      <c r="L590" s="15">
        <f t="shared" si="124"/>
        <v>0</v>
      </c>
      <c r="M590" s="15">
        <f t="shared" si="124"/>
        <v>0</v>
      </c>
      <c r="N590" s="16">
        <f t="shared" si="124"/>
        <v>-1960229</v>
      </c>
      <c r="O590" s="14"/>
      <c r="P590" s="17" t="s">
        <v>950</v>
      </c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</row>
    <row r="591" spans="1:71" ht="16.5" customHeight="1" x14ac:dyDescent="0.3">
      <c r="A591" s="3"/>
      <c r="B591" s="15">
        <f t="shared" si="124"/>
        <v>0</v>
      </c>
      <c r="C591" s="15">
        <f t="shared" si="124"/>
        <v>0</v>
      </c>
      <c r="D591" s="15">
        <f t="shared" si="124"/>
        <v>-1575238</v>
      </c>
      <c r="E591" s="15">
        <f t="shared" si="124"/>
        <v>-1655368</v>
      </c>
      <c r="F591" s="15">
        <f t="shared" si="124"/>
        <v>-3010698</v>
      </c>
      <c r="G591" s="15">
        <f t="shared" si="124"/>
        <v>-4890976</v>
      </c>
      <c r="H591" s="15">
        <f t="shared" si="124"/>
        <v>-778833</v>
      </c>
      <c r="I591" s="15">
        <f t="shared" si="124"/>
        <v>-133614</v>
      </c>
      <c r="J591" s="15">
        <f t="shared" si="124"/>
        <v>-8067738</v>
      </c>
      <c r="K591" s="15">
        <f t="shared" si="124"/>
        <v>0</v>
      </c>
      <c r="L591" s="15">
        <f t="shared" si="124"/>
        <v>-10279971</v>
      </c>
      <c r="M591" s="15">
        <f t="shared" si="124"/>
        <v>-4023832</v>
      </c>
      <c r="N591" s="16" t="str">
        <f t="shared" si="124"/>
        <v/>
      </c>
      <c r="O591" s="14"/>
      <c r="P591" s="17" t="s">
        <v>951</v>
      </c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</row>
    <row r="592" spans="1:71" ht="16.5" customHeight="1" x14ac:dyDescent="0.3">
      <c r="A592" s="3"/>
      <c r="B592" s="15">
        <f t="shared" si="124"/>
        <v>0</v>
      </c>
      <c r="C592" s="15">
        <f t="shared" si="124"/>
        <v>-5848899</v>
      </c>
      <c r="D592" s="15">
        <f t="shared" si="124"/>
        <v>-2489223</v>
      </c>
      <c r="E592" s="15">
        <f t="shared" si="124"/>
        <v>-2538991.35</v>
      </c>
      <c r="F592" s="15">
        <f t="shared" si="124"/>
        <v>-11416753.08</v>
      </c>
      <c r="G592" s="15">
        <f t="shared" si="124"/>
        <v>-5446556.2960000001</v>
      </c>
      <c r="H592" s="15">
        <f t="shared" si="124"/>
        <v>-830272.64800000004</v>
      </c>
      <c r="I592" s="15">
        <f t="shared" si="124"/>
        <v>-24306331.631000001</v>
      </c>
      <c r="J592" s="15">
        <f t="shared" si="124"/>
        <v>-8069266.6179999998</v>
      </c>
      <c r="K592" s="15">
        <f t="shared" si="124"/>
        <v>-10246500</v>
      </c>
      <c r="L592" s="15">
        <f t="shared" si="124"/>
        <v>-20535811.460000001</v>
      </c>
      <c r="M592" s="15">
        <f t="shared" si="124"/>
        <v>-4020000</v>
      </c>
      <c r="N592" s="16" t="str">
        <f t="shared" si="124"/>
        <v/>
      </c>
      <c r="O592" s="14"/>
      <c r="P592" s="17" t="s">
        <v>952</v>
      </c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</row>
    <row r="593" spans="1:71" ht="16.5" customHeight="1" x14ac:dyDescent="0.3">
      <c r="A593" s="3"/>
      <c r="B593" s="146" t="s">
        <v>974</v>
      </c>
      <c r="C593" s="147"/>
      <c r="D593" s="147"/>
      <c r="E593" s="147"/>
      <c r="F593" s="147"/>
      <c r="G593" s="147"/>
      <c r="H593" s="147"/>
      <c r="I593" s="147"/>
      <c r="J593" s="147"/>
      <c r="K593" s="147"/>
      <c r="L593" s="147"/>
      <c r="M593" s="147"/>
      <c r="N593" s="148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</row>
    <row r="594" spans="1:71" ht="16.5" customHeight="1" x14ac:dyDescent="0.3">
      <c r="A594" s="3"/>
      <c r="B594" s="16">
        <f t="shared" ref="B594:N597" si="125">IFERROR(B584+B589,"")</f>
        <v>-515621</v>
      </c>
      <c r="C594" s="16">
        <f t="shared" si="125"/>
        <v>-884093</v>
      </c>
      <c r="D594" s="16">
        <f t="shared" si="125"/>
        <v>-664151</v>
      </c>
      <c r="E594" s="16">
        <f t="shared" si="125"/>
        <v>-808297</v>
      </c>
      <c r="F594" s="16">
        <f t="shared" si="125"/>
        <v>-1804114</v>
      </c>
      <c r="G594" s="16">
        <f t="shared" si="125"/>
        <v>-5973805</v>
      </c>
      <c r="H594" s="16">
        <f t="shared" si="125"/>
        <v>-8011967</v>
      </c>
      <c r="I594" s="16">
        <f t="shared" si="125"/>
        <v>-7161595</v>
      </c>
      <c r="J594" s="16">
        <f t="shared" si="125"/>
        <v>-12096628</v>
      </c>
      <c r="K594" s="16">
        <f t="shared" si="125"/>
        <v>-11504758</v>
      </c>
      <c r="L594" s="16">
        <f t="shared" si="125"/>
        <v>-6156739</v>
      </c>
      <c r="M594" s="16">
        <f t="shared" si="125"/>
        <v>-3104227</v>
      </c>
      <c r="N594" s="16">
        <f t="shared" si="125"/>
        <v>-7852214</v>
      </c>
      <c r="O594" s="14"/>
      <c r="P594" s="17" t="s">
        <v>949</v>
      </c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</row>
    <row r="595" spans="1:71" ht="16.5" customHeight="1" x14ac:dyDescent="0.3">
      <c r="A595" s="3"/>
      <c r="B595" s="16">
        <f t="shared" si="125"/>
        <v>-972604</v>
      </c>
      <c r="C595" s="16">
        <f t="shared" si="125"/>
        <v>-2063919</v>
      </c>
      <c r="D595" s="16">
        <f t="shared" si="125"/>
        <v>-2264713</v>
      </c>
      <c r="E595" s="16">
        <f t="shared" si="125"/>
        <v>-2008679</v>
      </c>
      <c r="F595" s="16">
        <f t="shared" si="125"/>
        <v>-3455285</v>
      </c>
      <c r="G595" s="16">
        <f t="shared" si="125"/>
        <v>-8232747</v>
      </c>
      <c r="H595" s="16">
        <f t="shared" si="125"/>
        <v>-15447915</v>
      </c>
      <c r="I595" s="16">
        <f t="shared" si="125"/>
        <v>-16038233</v>
      </c>
      <c r="J595" s="16">
        <f t="shared" si="125"/>
        <v>-23779857</v>
      </c>
      <c r="K595" s="16">
        <f t="shared" si="125"/>
        <v>-22834280</v>
      </c>
      <c r="L595" s="16">
        <f t="shared" si="125"/>
        <v>-10765205</v>
      </c>
      <c r="M595" s="16">
        <f t="shared" si="125"/>
        <v>-9407267</v>
      </c>
      <c r="N595" s="16">
        <f t="shared" si="125"/>
        <v>-14611792</v>
      </c>
      <c r="O595" s="14"/>
      <c r="P595" s="17" t="s">
        <v>950</v>
      </c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</row>
    <row r="596" spans="1:71" ht="16.5" customHeight="1" x14ac:dyDescent="0.3">
      <c r="A596" s="3"/>
      <c r="B596" s="16">
        <f t="shared" si="125"/>
        <v>-1734552</v>
      </c>
      <c r="C596" s="16">
        <f t="shared" si="125"/>
        <v>-2956295</v>
      </c>
      <c r="D596" s="16">
        <f t="shared" si="125"/>
        <v>-3433182</v>
      </c>
      <c r="E596" s="16">
        <f t="shared" si="125"/>
        <v>-3707125</v>
      </c>
      <c r="F596" s="16">
        <f t="shared" si="125"/>
        <v>-5950931</v>
      </c>
      <c r="G596" s="16">
        <f t="shared" si="125"/>
        <v>-18930978</v>
      </c>
      <c r="H596" s="16">
        <f t="shared" si="125"/>
        <v>-25675084</v>
      </c>
      <c r="I596" s="16">
        <f t="shared" si="125"/>
        <v>-24797849</v>
      </c>
      <c r="J596" s="16">
        <f t="shared" si="125"/>
        <v>-45081874</v>
      </c>
      <c r="K596" s="16">
        <f t="shared" si="125"/>
        <v>-33713984</v>
      </c>
      <c r="L596" s="16">
        <f t="shared" si="125"/>
        <v>-26033936</v>
      </c>
      <c r="M596" s="16">
        <f t="shared" si="125"/>
        <v>-19779862</v>
      </c>
      <c r="N596" s="16" t="str">
        <f t="shared" si="125"/>
        <v/>
      </c>
      <c r="O596" s="14"/>
      <c r="P596" s="17" t="s">
        <v>951</v>
      </c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</row>
    <row r="597" spans="1:71" ht="16.5" customHeight="1" x14ac:dyDescent="0.3">
      <c r="A597" s="3"/>
      <c r="B597" s="16">
        <f t="shared" si="125"/>
        <v>-2629146</v>
      </c>
      <c r="C597" s="16">
        <f t="shared" si="125"/>
        <v>-9894334</v>
      </c>
      <c r="D597" s="16">
        <f t="shared" si="125"/>
        <v>-5156016</v>
      </c>
      <c r="E597" s="16">
        <f t="shared" si="125"/>
        <v>-5694720.5</v>
      </c>
      <c r="F597" s="16">
        <f t="shared" si="125"/>
        <v>-16891792.497000001</v>
      </c>
      <c r="G597" s="16">
        <f t="shared" si="125"/>
        <v>-28444530.710000001</v>
      </c>
      <c r="H597" s="16">
        <f t="shared" si="125"/>
        <v>-32534712.296999998</v>
      </c>
      <c r="I597" s="16">
        <f t="shared" si="125"/>
        <v>-56392191.858999997</v>
      </c>
      <c r="J597" s="16">
        <f t="shared" si="125"/>
        <v>-55605970.228</v>
      </c>
      <c r="K597" s="16">
        <f t="shared" si="125"/>
        <v>-51233258.982000001</v>
      </c>
      <c r="L597" s="16">
        <f t="shared" si="125"/>
        <v>-39886432.150000006</v>
      </c>
      <c r="M597" s="16">
        <f t="shared" si="125"/>
        <v>-26972315.991</v>
      </c>
      <c r="N597" s="16" t="str">
        <f t="shared" si="125"/>
        <v/>
      </c>
      <c r="O597" s="14">
        <f>RATE(M$335-H$335,,-H597,M597)</f>
        <v>-3.6804924168168697E-2</v>
      </c>
      <c r="P597" s="17" t="s">
        <v>952</v>
      </c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</row>
    <row r="598" spans="1:71" ht="16.5" customHeight="1" x14ac:dyDescent="0.3">
      <c r="A598" s="3"/>
      <c r="B598" s="158" t="s">
        <v>925</v>
      </c>
      <c r="C598" s="147"/>
      <c r="D598" s="147"/>
      <c r="E598" s="147"/>
      <c r="F598" s="147"/>
      <c r="G598" s="147"/>
      <c r="H598" s="147"/>
      <c r="I598" s="147"/>
      <c r="J598" s="147"/>
      <c r="K598" s="147"/>
      <c r="L598" s="147"/>
      <c r="M598" s="147"/>
      <c r="N598" s="148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</row>
    <row r="599" spans="1:71" ht="16.5" customHeight="1" x14ac:dyDescent="0.3">
      <c r="A599" s="3"/>
      <c r="B599" s="15">
        <f t="shared" ref="B599:N602" si="126">IFERROR(VLOOKUP($B$598,$219:$330,MATCH($P599&amp;"/"&amp;B$335,$217:$217,0),FALSE),"")</f>
        <v>-3786267</v>
      </c>
      <c r="C599" s="15">
        <f t="shared" si="126"/>
        <v>-2957529</v>
      </c>
      <c r="D599" s="15">
        <f t="shared" si="126"/>
        <v>-2721054</v>
      </c>
      <c r="E599" s="15">
        <f t="shared" si="126"/>
        <v>3383776</v>
      </c>
      <c r="F599" s="15">
        <f t="shared" si="126"/>
        <v>-1876246</v>
      </c>
      <c r="G599" s="15">
        <f t="shared" si="126"/>
        <v>-5758443</v>
      </c>
      <c r="H599" s="15">
        <f t="shared" si="126"/>
        <v>-7859303</v>
      </c>
      <c r="I599" s="15">
        <f t="shared" si="126"/>
        <v>-7071337</v>
      </c>
      <c r="J599" s="15">
        <f t="shared" si="126"/>
        <v>-11805711</v>
      </c>
      <c r="K599" s="15">
        <f t="shared" si="126"/>
        <v>-11507730</v>
      </c>
      <c r="L599" s="15">
        <f t="shared" si="126"/>
        <v>-10265089</v>
      </c>
      <c r="M599" s="15">
        <f t="shared" si="126"/>
        <v>-3068033</v>
      </c>
      <c r="N599" s="16">
        <f t="shared" si="126"/>
        <v>-8058953</v>
      </c>
      <c r="O599" s="14"/>
      <c r="P599" s="17" t="s">
        <v>949</v>
      </c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</row>
    <row r="600" spans="1:71" ht="16.5" customHeight="1" x14ac:dyDescent="0.3">
      <c r="A600" s="3"/>
      <c r="B600" s="15">
        <f t="shared" si="126"/>
        <v>-5894365</v>
      </c>
      <c r="C600" s="15">
        <f t="shared" si="126"/>
        <v>-5692718</v>
      </c>
      <c r="D600" s="15">
        <f t="shared" si="126"/>
        <v>-4687818</v>
      </c>
      <c r="E600" s="15">
        <f t="shared" si="126"/>
        <v>1836399</v>
      </c>
      <c r="F600" s="15">
        <f t="shared" si="126"/>
        <v>-9725762</v>
      </c>
      <c r="G600" s="15">
        <f t="shared" si="126"/>
        <v>-11762471</v>
      </c>
      <c r="H600" s="15">
        <f t="shared" si="126"/>
        <v>-15218713</v>
      </c>
      <c r="I600" s="15">
        <f t="shared" si="126"/>
        <v>-15854654</v>
      </c>
      <c r="J600" s="15">
        <f t="shared" si="126"/>
        <v>-31477218</v>
      </c>
      <c r="K600" s="15">
        <f t="shared" si="126"/>
        <v>-22797092</v>
      </c>
      <c r="L600" s="15">
        <f t="shared" si="126"/>
        <v>-14831625</v>
      </c>
      <c r="M600" s="15">
        <f t="shared" si="126"/>
        <v>-9316286</v>
      </c>
      <c r="N600" s="16">
        <f t="shared" si="126"/>
        <v>-14632011</v>
      </c>
      <c r="O600" s="14"/>
      <c r="P600" s="17" t="s">
        <v>950</v>
      </c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</row>
    <row r="601" spans="1:71" ht="16.5" customHeight="1" x14ac:dyDescent="0.3">
      <c r="A601" s="3"/>
      <c r="B601" s="15">
        <f t="shared" si="126"/>
        <v>-8605663</v>
      </c>
      <c r="C601" s="15">
        <f t="shared" si="126"/>
        <v>-8080188</v>
      </c>
      <c r="D601" s="15">
        <f t="shared" si="126"/>
        <v>-6178629</v>
      </c>
      <c r="E601" s="15">
        <f t="shared" si="126"/>
        <v>326460</v>
      </c>
      <c r="F601" s="15">
        <f t="shared" si="126"/>
        <v>-7838916</v>
      </c>
      <c r="G601" s="15">
        <f t="shared" si="126"/>
        <v>-18687591</v>
      </c>
      <c r="H601" s="15">
        <f t="shared" si="126"/>
        <v>-25377340</v>
      </c>
      <c r="I601" s="15">
        <f t="shared" si="126"/>
        <v>-23308901</v>
      </c>
      <c r="J601" s="15">
        <f t="shared" si="126"/>
        <v>-44619790</v>
      </c>
      <c r="K601" s="15">
        <f t="shared" si="126"/>
        <v>-33637638</v>
      </c>
      <c r="L601" s="15">
        <f t="shared" si="126"/>
        <v>-30061854</v>
      </c>
      <c r="M601" s="15">
        <f t="shared" si="126"/>
        <v>-19681198</v>
      </c>
      <c r="N601" s="16" t="str">
        <f t="shared" si="126"/>
        <v/>
      </c>
      <c r="O601" s="14"/>
      <c r="P601" s="17" t="s">
        <v>951</v>
      </c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</row>
    <row r="602" spans="1:71" ht="16.5" customHeight="1" x14ac:dyDescent="0.3">
      <c r="A602" s="3"/>
      <c r="B602" s="15">
        <f t="shared" si="126"/>
        <v>-12359105</v>
      </c>
      <c r="C602" s="15">
        <f t="shared" si="126"/>
        <v>-12592383</v>
      </c>
      <c r="D602" s="15">
        <f t="shared" si="126"/>
        <v>-5799474</v>
      </c>
      <c r="E602" s="15">
        <f t="shared" si="126"/>
        <v>-1580954.83</v>
      </c>
      <c r="F602" s="15">
        <f t="shared" si="126"/>
        <v>-16758508.138</v>
      </c>
      <c r="G602" s="15">
        <f t="shared" si="126"/>
        <v>-28116617.484999999</v>
      </c>
      <c r="H602" s="15">
        <f t="shared" si="126"/>
        <v>-35823901.545999996</v>
      </c>
      <c r="I602" s="15">
        <f t="shared" si="126"/>
        <v>-54755745.619000003</v>
      </c>
      <c r="J602" s="15">
        <f t="shared" si="126"/>
        <v>-55101546.43</v>
      </c>
      <c r="K602" s="15">
        <f t="shared" si="126"/>
        <v>-51108994.799999997</v>
      </c>
      <c r="L602" s="15">
        <f t="shared" si="126"/>
        <v>-43876754</v>
      </c>
      <c r="M602" s="15">
        <f t="shared" si="126"/>
        <v>-26784352.964000002</v>
      </c>
      <c r="N602" s="16" t="str">
        <f t="shared" si="126"/>
        <v/>
      </c>
      <c r="O602" s="14"/>
      <c r="P602" s="17" t="s">
        <v>952</v>
      </c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</row>
    <row r="603" spans="1:71" ht="16.5" customHeight="1" x14ac:dyDescent="0.3">
      <c r="A603" s="3"/>
      <c r="B603" s="160" t="s">
        <v>942</v>
      </c>
      <c r="C603" s="147"/>
      <c r="D603" s="147"/>
      <c r="E603" s="147"/>
      <c r="F603" s="147"/>
      <c r="G603" s="147"/>
      <c r="H603" s="147"/>
      <c r="I603" s="147"/>
      <c r="J603" s="147"/>
      <c r="K603" s="147"/>
      <c r="L603" s="147"/>
      <c r="M603" s="147"/>
      <c r="N603" s="148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</row>
    <row r="604" spans="1:71" ht="16.5" customHeight="1" x14ac:dyDescent="0.3">
      <c r="A604" s="3"/>
      <c r="B604" s="15">
        <f t="shared" ref="B604:N607" si="127">IFERROR(VLOOKUP($B$603,$219:$330,MATCH($P604&amp;"/"&amp;B$335,$217:$217,0),FALSE),"")</f>
        <v>-4501569</v>
      </c>
      <c r="C604" s="15">
        <f t="shared" si="127"/>
        <v>4288786</v>
      </c>
      <c r="D604" s="15">
        <f t="shared" si="127"/>
        <v>-305797</v>
      </c>
      <c r="E604" s="15">
        <f t="shared" si="127"/>
        <v>-271879</v>
      </c>
      <c r="F604" s="15">
        <f t="shared" si="127"/>
        <v>-313671</v>
      </c>
      <c r="G604" s="15">
        <f t="shared" si="127"/>
        <v>3566586</v>
      </c>
      <c r="H604" s="15">
        <f t="shared" si="127"/>
        <v>-6686777</v>
      </c>
      <c r="I604" s="15">
        <f t="shared" si="127"/>
        <v>-144629</v>
      </c>
      <c r="J604" s="15">
        <f t="shared" si="127"/>
        <v>-2864787</v>
      </c>
      <c r="K604" s="15">
        <f t="shared" si="127"/>
        <v>-3465535</v>
      </c>
      <c r="L604" s="15">
        <f t="shared" si="127"/>
        <v>-9619841</v>
      </c>
      <c r="M604" s="15">
        <f t="shared" si="127"/>
        <v>-6118754</v>
      </c>
      <c r="N604" s="15">
        <f t="shared" si="127"/>
        <v>-3513396</v>
      </c>
      <c r="O604" s="14"/>
      <c r="P604" s="17" t="s">
        <v>949</v>
      </c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</row>
    <row r="605" spans="1:71" ht="16.5" customHeight="1" x14ac:dyDescent="0.3">
      <c r="A605" s="3"/>
      <c r="B605" s="15">
        <f t="shared" si="127"/>
        <v>-10534572</v>
      </c>
      <c r="C605" s="15">
        <f t="shared" si="127"/>
        <v>-5695545</v>
      </c>
      <c r="D605" s="15">
        <f t="shared" si="127"/>
        <v>-25629453</v>
      </c>
      <c r="E605" s="15">
        <f t="shared" si="127"/>
        <v>-12585607</v>
      </c>
      <c r="F605" s="15">
        <f t="shared" si="127"/>
        <v>-12205282</v>
      </c>
      <c r="G605" s="15">
        <f t="shared" si="127"/>
        <v>-15789967</v>
      </c>
      <c r="H605" s="15">
        <f t="shared" si="127"/>
        <v>-2706470</v>
      </c>
      <c r="I605" s="15">
        <f t="shared" si="127"/>
        <v>-18838226</v>
      </c>
      <c r="J605" s="15">
        <f t="shared" si="127"/>
        <v>6202359</v>
      </c>
      <c r="K605" s="15">
        <f t="shared" si="127"/>
        <v>-9150352</v>
      </c>
      <c r="L605" s="15">
        <f t="shared" si="127"/>
        <v>-19465588</v>
      </c>
      <c r="M605" s="15">
        <f t="shared" si="127"/>
        <v>-23142425</v>
      </c>
      <c r="N605" s="15">
        <f t="shared" si="127"/>
        <v>-21501162</v>
      </c>
      <c r="O605" s="14"/>
      <c r="P605" s="17" t="s">
        <v>950</v>
      </c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</row>
    <row r="606" spans="1:71" ht="16.5" customHeight="1" x14ac:dyDescent="0.3">
      <c r="A606" s="3"/>
      <c r="B606" s="15">
        <f t="shared" si="127"/>
        <v>-17566991</v>
      </c>
      <c r="C606" s="15">
        <f t="shared" si="127"/>
        <v>-18264151</v>
      </c>
      <c r="D606" s="15">
        <f t="shared" si="127"/>
        <v>-34783251</v>
      </c>
      <c r="E606" s="15">
        <f t="shared" si="127"/>
        <v>-29366799</v>
      </c>
      <c r="F606" s="15">
        <f t="shared" si="127"/>
        <v>-33160730</v>
      </c>
      <c r="G606" s="15">
        <f t="shared" si="127"/>
        <v>-34091305</v>
      </c>
      <c r="H606" s="15">
        <f t="shared" si="127"/>
        <v>-17812479</v>
      </c>
      <c r="I606" s="15">
        <f t="shared" si="127"/>
        <v>-27825197</v>
      </c>
      <c r="J606" s="15">
        <f t="shared" si="127"/>
        <v>4381055</v>
      </c>
      <c r="K606" s="15">
        <f t="shared" si="127"/>
        <v>-14903868</v>
      </c>
      <c r="L606" s="15">
        <f t="shared" si="127"/>
        <v>-21219864</v>
      </c>
      <c r="M606" s="15">
        <f t="shared" si="127"/>
        <v>-34028393</v>
      </c>
      <c r="N606" s="15" t="str">
        <f t="shared" si="127"/>
        <v/>
      </c>
      <c r="O606" s="14"/>
      <c r="P606" s="17" t="s">
        <v>951</v>
      </c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</row>
    <row r="607" spans="1:71" ht="16.5" customHeight="1" x14ac:dyDescent="0.3">
      <c r="A607" s="3"/>
      <c r="B607" s="15">
        <f t="shared" si="127"/>
        <v>-16126954</v>
      </c>
      <c r="C607" s="15">
        <f t="shared" si="127"/>
        <v>-19060631</v>
      </c>
      <c r="D607" s="15">
        <f t="shared" si="127"/>
        <v>-53234553</v>
      </c>
      <c r="E607" s="15">
        <f t="shared" si="127"/>
        <v>-38726124.469999999</v>
      </c>
      <c r="F607" s="15">
        <f t="shared" si="127"/>
        <v>-32901728.416999999</v>
      </c>
      <c r="G607" s="15">
        <f t="shared" si="127"/>
        <v>-31572056.074000001</v>
      </c>
      <c r="H607" s="15">
        <f t="shared" si="127"/>
        <v>-24211927.377</v>
      </c>
      <c r="I607" s="15">
        <f t="shared" si="127"/>
        <v>-11267248.899</v>
      </c>
      <c r="J607" s="15">
        <f t="shared" si="127"/>
        <v>-5170909.2479999997</v>
      </c>
      <c r="K607" s="15">
        <f t="shared" si="127"/>
        <v>-14990203.172</v>
      </c>
      <c r="L607" s="15">
        <f t="shared" si="127"/>
        <v>-26832416.77</v>
      </c>
      <c r="M607" s="15">
        <f t="shared" si="127"/>
        <v>-39288485.193000004</v>
      </c>
      <c r="N607" s="15" t="str">
        <f t="shared" si="127"/>
        <v/>
      </c>
      <c r="O607" s="14"/>
      <c r="P607" s="17" t="s">
        <v>952</v>
      </c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</row>
    <row r="608" spans="1:71" ht="16.5" customHeight="1" x14ac:dyDescent="0.3">
      <c r="A608" s="3"/>
      <c r="B608" s="167" t="s">
        <v>944</v>
      </c>
      <c r="C608" s="168"/>
      <c r="D608" s="168"/>
      <c r="E608" s="168"/>
      <c r="F608" s="168"/>
      <c r="G608" s="168"/>
      <c r="H608" s="168"/>
      <c r="I608" s="168"/>
      <c r="J608" s="168"/>
      <c r="K608" s="168"/>
      <c r="L608" s="168"/>
      <c r="M608" s="168"/>
      <c r="N608" s="169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</row>
    <row r="609" spans="1:71" ht="16.5" customHeight="1" x14ac:dyDescent="0.3">
      <c r="A609" s="3"/>
      <c r="B609" s="15">
        <f t="shared" ref="B609:N612" si="128">IFERROR(VLOOKUP($B$608,$219:$330,MATCH($P609&amp;"/"&amp;B$335,$217:$217,0),FALSE),"")</f>
        <v>6434867</v>
      </c>
      <c r="C609" s="15">
        <f t="shared" si="128"/>
        <v>13750646</v>
      </c>
      <c r="D609" s="15">
        <f t="shared" si="128"/>
        <v>10443022</v>
      </c>
      <c r="E609" s="15">
        <f t="shared" si="128"/>
        <v>17242356</v>
      </c>
      <c r="F609" s="15">
        <f t="shared" si="128"/>
        <v>13695555</v>
      </c>
      <c r="G609" s="15">
        <f t="shared" si="128"/>
        <v>13492304</v>
      </c>
      <c r="H609" s="15">
        <f t="shared" si="128"/>
        <v>1730247</v>
      </c>
      <c r="I609" s="15">
        <f t="shared" si="128"/>
        <v>9160655</v>
      </c>
      <c r="J609" s="15">
        <f t="shared" si="128"/>
        <v>1955868</v>
      </c>
      <c r="K609" s="15">
        <f t="shared" si="128"/>
        <v>-1135616</v>
      </c>
      <c r="L609" s="15">
        <f t="shared" si="128"/>
        <v>-2150711</v>
      </c>
      <c r="M609" s="15">
        <f t="shared" si="128"/>
        <v>11424596</v>
      </c>
      <c r="N609" s="16">
        <f t="shared" si="128"/>
        <v>10977848</v>
      </c>
      <c r="O609" s="14"/>
      <c r="P609" s="17" t="s">
        <v>949</v>
      </c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</row>
    <row r="610" spans="1:71" ht="16.5" customHeight="1" x14ac:dyDescent="0.3">
      <c r="A610" s="3"/>
      <c r="B610" s="15">
        <f t="shared" si="128"/>
        <v>4224204</v>
      </c>
      <c r="C610" s="15">
        <f t="shared" si="128"/>
        <v>11272974</v>
      </c>
      <c r="D610" s="15">
        <f t="shared" si="128"/>
        <v>-5419099</v>
      </c>
      <c r="E610" s="15">
        <f t="shared" si="128"/>
        <v>15239974</v>
      </c>
      <c r="F610" s="15">
        <f t="shared" si="128"/>
        <v>7318645</v>
      </c>
      <c r="G610" s="15">
        <f t="shared" si="128"/>
        <v>1853986</v>
      </c>
      <c r="H610" s="15">
        <f t="shared" si="128"/>
        <v>12071039</v>
      </c>
      <c r="I610" s="15">
        <f t="shared" si="128"/>
        <v>-5086884</v>
      </c>
      <c r="J610" s="15">
        <f t="shared" si="128"/>
        <v>1567770</v>
      </c>
      <c r="K610" s="15">
        <f t="shared" si="128"/>
        <v>-1689597</v>
      </c>
      <c r="L610" s="15">
        <f t="shared" si="128"/>
        <v>-3104110</v>
      </c>
      <c r="M610" s="15">
        <f t="shared" si="128"/>
        <v>2152413</v>
      </c>
      <c r="N610" s="16">
        <f t="shared" si="128"/>
        <v>6192062.9900000002</v>
      </c>
      <c r="O610" s="14"/>
      <c r="P610" s="17" t="s">
        <v>950</v>
      </c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</row>
    <row r="611" spans="1:71" ht="16.5" customHeight="1" x14ac:dyDescent="0.3">
      <c r="A611" s="3"/>
      <c r="B611" s="15">
        <f t="shared" si="128"/>
        <v>4996824</v>
      </c>
      <c r="C611" s="15">
        <f t="shared" si="128"/>
        <v>6796586</v>
      </c>
      <c r="D611" s="15">
        <f t="shared" si="128"/>
        <v>-5207317</v>
      </c>
      <c r="E611" s="15">
        <f t="shared" si="128"/>
        <v>9559065</v>
      </c>
      <c r="F611" s="15">
        <f t="shared" si="128"/>
        <v>924856</v>
      </c>
      <c r="G611" s="15">
        <f t="shared" si="128"/>
        <v>-9184817</v>
      </c>
      <c r="H611" s="15">
        <f t="shared" si="128"/>
        <v>934996</v>
      </c>
      <c r="I611" s="15">
        <f t="shared" si="128"/>
        <v>-6523530</v>
      </c>
      <c r="J611" s="15">
        <f t="shared" si="128"/>
        <v>1006476</v>
      </c>
      <c r="K611" s="15">
        <f t="shared" si="128"/>
        <v>-1779182</v>
      </c>
      <c r="L611" s="15">
        <f t="shared" si="128"/>
        <v>-2399741</v>
      </c>
      <c r="M611" s="15">
        <f t="shared" si="128"/>
        <v>2226602</v>
      </c>
      <c r="N611" s="16" t="str">
        <f t="shared" si="128"/>
        <v/>
      </c>
      <c r="O611" s="14"/>
      <c r="P611" s="17" t="s">
        <v>951</v>
      </c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</row>
    <row r="612" spans="1:71" ht="16.5" customHeight="1" x14ac:dyDescent="0.3">
      <c r="A612" s="3"/>
      <c r="B612" s="15">
        <f t="shared" si="128"/>
        <v>8163575</v>
      </c>
      <c r="C612" s="15">
        <f t="shared" si="128"/>
        <v>9260486</v>
      </c>
      <c r="D612" s="15">
        <f t="shared" si="128"/>
        <v>-13809851</v>
      </c>
      <c r="E612" s="15">
        <f t="shared" si="128"/>
        <v>7909363.5</v>
      </c>
      <c r="F612" s="15">
        <f t="shared" si="128"/>
        <v>1472409.2479999999</v>
      </c>
      <c r="G612" s="15">
        <f t="shared" si="128"/>
        <v>-8359946.5860000001</v>
      </c>
      <c r="H612" s="15">
        <f t="shared" si="128"/>
        <v>2784568.97</v>
      </c>
      <c r="I612" s="15">
        <f t="shared" si="128"/>
        <v>-4393592.7410000004</v>
      </c>
      <c r="J612" s="15">
        <f t="shared" si="128"/>
        <v>1363001.0959999999</v>
      </c>
      <c r="K612" s="15">
        <f t="shared" si="128"/>
        <v>-570678.85600000003</v>
      </c>
      <c r="L612" s="15">
        <f t="shared" si="128"/>
        <v>-1577476.58</v>
      </c>
      <c r="M612" s="15">
        <f t="shared" si="128"/>
        <v>10554404.415999999</v>
      </c>
      <c r="N612" s="16" t="str">
        <f t="shared" si="128"/>
        <v/>
      </c>
      <c r="O612" s="14"/>
      <c r="P612" s="17" t="s">
        <v>952</v>
      </c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</row>
    <row r="613" spans="1:71" ht="16.5" customHeight="1" x14ac:dyDescent="0.3">
      <c r="A613" s="3"/>
      <c r="B613" s="170" t="s">
        <v>975</v>
      </c>
      <c r="C613" s="147"/>
      <c r="D613" s="147"/>
      <c r="E613" s="147"/>
      <c r="F613" s="147"/>
      <c r="G613" s="147"/>
      <c r="H613" s="147"/>
      <c r="I613" s="147"/>
      <c r="J613" s="147"/>
      <c r="K613" s="147"/>
      <c r="L613" s="147"/>
      <c r="M613" s="147"/>
      <c r="N613" s="148"/>
      <c r="O613" s="38"/>
      <c r="P613" s="39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</row>
    <row r="614" spans="1:71" ht="16.5" customHeight="1" x14ac:dyDescent="0.3">
      <c r="A614" s="3"/>
      <c r="B614" s="163" t="s">
        <v>976</v>
      </c>
      <c r="C614" s="147"/>
      <c r="D614" s="147"/>
      <c r="E614" s="147"/>
      <c r="F614" s="147"/>
      <c r="G614" s="147"/>
      <c r="H614" s="147"/>
      <c r="I614" s="147"/>
      <c r="J614" s="147"/>
      <c r="K614" s="147"/>
      <c r="L614" s="147"/>
      <c r="M614" s="147"/>
      <c r="N614" s="148"/>
      <c r="O614" s="38"/>
      <c r="P614" s="39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</row>
    <row r="615" spans="1:71" ht="16.5" customHeight="1" x14ac:dyDescent="0.3">
      <c r="A615" s="3"/>
      <c r="B615" s="40">
        <f t="shared" ref="B615:N615" si="129">B551/B389</f>
        <v>0.12811423220451817</v>
      </c>
      <c r="C615" s="40">
        <f t="shared" si="129"/>
        <v>0.13641485382308322</v>
      </c>
      <c r="D615" s="40">
        <f t="shared" si="129"/>
        <v>0.21083510327725793</v>
      </c>
      <c r="E615" s="40">
        <f t="shared" si="129"/>
        <v>0.25634148153469066</v>
      </c>
      <c r="F615" s="40">
        <f t="shared" si="129"/>
        <v>0.34548829807803366</v>
      </c>
      <c r="G615" s="40">
        <f t="shared" si="129"/>
        <v>0.32380180871611719</v>
      </c>
      <c r="H615" s="40">
        <f t="shared" si="129"/>
        <v>0.2851840521767352</v>
      </c>
      <c r="I615" s="40">
        <f t="shared" si="129"/>
        <v>0.21540567884309561</v>
      </c>
      <c r="J615" s="40">
        <f t="shared" si="129"/>
        <v>0.11124351372021384</v>
      </c>
      <c r="K615" s="40">
        <f t="shared" si="129"/>
        <v>0.1058809174975591</v>
      </c>
      <c r="L615" s="40">
        <f t="shared" si="129"/>
        <v>0.1021744191135929</v>
      </c>
      <c r="M615" s="40">
        <f t="shared" si="129"/>
        <v>0.10767309784674627</v>
      </c>
      <c r="N615" s="40">
        <f t="shared" si="129"/>
        <v>7.4752939716342337E-2</v>
      </c>
      <c r="O615" s="14">
        <f t="shared" ref="O615:O617" si="130">RATE(M$335-H$335,,-H615,M615)</f>
        <v>-0.17700652015609308</v>
      </c>
      <c r="P615" s="39" t="s">
        <v>977</v>
      </c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</row>
    <row r="616" spans="1:71" ht="16.5" customHeight="1" x14ac:dyDescent="0.3">
      <c r="A616" s="3"/>
      <c r="B616" s="40">
        <f t="shared" ref="B616:N616" si="131">((B514*(1-B545))/(B444+B419))</f>
        <v>8.2114625414885942E-2</v>
      </c>
      <c r="C616" s="40">
        <f t="shared" si="131"/>
        <v>9.4396152815104301E-2</v>
      </c>
      <c r="D616" s="40">
        <f t="shared" si="131"/>
        <v>0.15791254477335318</v>
      </c>
      <c r="E616" s="40">
        <f t="shared" si="131"/>
        <v>0.18564192732439386</v>
      </c>
      <c r="F616" s="40">
        <f t="shared" si="131"/>
        <v>0.24727822424717846</v>
      </c>
      <c r="G616" s="40">
        <f t="shared" si="131"/>
        <v>0.23488931040177224</v>
      </c>
      <c r="H616" s="40">
        <f t="shared" si="131"/>
        <v>0.2152663345247012</v>
      </c>
      <c r="I616" s="40">
        <f t="shared" si="131"/>
        <v>0.17604557056677783</v>
      </c>
      <c r="J616" s="40">
        <f t="shared" si="131"/>
        <v>0.10734062960803539</v>
      </c>
      <c r="K616" s="40">
        <f t="shared" si="131"/>
        <v>0.10306647456441514</v>
      </c>
      <c r="L616" s="40">
        <f t="shared" si="131"/>
        <v>7.424706963801081E-2</v>
      </c>
      <c r="M616" s="40">
        <f t="shared" si="131"/>
        <v>9.8279850086797627E-2</v>
      </c>
      <c r="N616" s="40">
        <f t="shared" si="131"/>
        <v>5.2832542848304638E-2</v>
      </c>
      <c r="O616" s="14">
        <f t="shared" si="130"/>
        <v>-0.14513472955372916</v>
      </c>
      <c r="P616" s="39" t="s">
        <v>978</v>
      </c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</row>
    <row r="617" spans="1:71" ht="16.5" customHeight="1" x14ac:dyDescent="0.3">
      <c r="A617" s="3"/>
      <c r="B617" s="40">
        <f t="shared" ref="B617:N617" si="132">B551/B444</f>
        <v>0.22501846912272458</v>
      </c>
      <c r="C617" s="40">
        <f t="shared" si="132"/>
        <v>0.2381660942377945</v>
      </c>
      <c r="D617" s="40">
        <f t="shared" si="132"/>
        <v>0.4990119548988643</v>
      </c>
      <c r="E617" s="40">
        <f t="shared" si="132"/>
        <v>0.56600344693353455</v>
      </c>
      <c r="F617" s="40">
        <f t="shared" si="132"/>
        <v>0.80462942114922043</v>
      </c>
      <c r="G617" s="40">
        <f t="shared" si="132"/>
        <v>0.7929099049634375</v>
      </c>
      <c r="H617" s="40">
        <f t="shared" si="132"/>
        <v>0.7707563344147772</v>
      </c>
      <c r="I617" s="40">
        <f t="shared" si="132"/>
        <v>0.8093298646920607</v>
      </c>
      <c r="J617" s="40">
        <f t="shared" si="132"/>
        <v>0.72039799826416162</v>
      </c>
      <c r="K617" s="40">
        <f t="shared" si="132"/>
        <v>0.59771661603753923</v>
      </c>
      <c r="L617" s="40">
        <f t="shared" si="132"/>
        <v>0.51602297590663115</v>
      </c>
      <c r="M617" s="40">
        <f t="shared" si="132"/>
        <v>0.45028624521311145</v>
      </c>
      <c r="N617" s="40">
        <f t="shared" si="132"/>
        <v>0.38445079058311987</v>
      </c>
      <c r="O617" s="14">
        <f t="shared" si="130"/>
        <v>-0.10192146661501225</v>
      </c>
      <c r="P617" s="39" t="s">
        <v>979</v>
      </c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</row>
    <row r="618" spans="1:71" ht="16.5" customHeight="1" x14ac:dyDescent="0.3">
      <c r="A618" s="3"/>
      <c r="B618" s="163" t="s">
        <v>980</v>
      </c>
      <c r="C618" s="147"/>
      <c r="D618" s="147"/>
      <c r="E618" s="147"/>
      <c r="F618" s="147"/>
      <c r="G618" s="147"/>
      <c r="H618" s="147"/>
      <c r="I618" s="147"/>
      <c r="J618" s="147"/>
      <c r="K618" s="147"/>
      <c r="L618" s="147"/>
      <c r="M618" s="147"/>
      <c r="N618" s="148"/>
      <c r="O618" s="38"/>
      <c r="P618" s="39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</row>
    <row r="619" spans="1:71" ht="16.5" customHeight="1" x14ac:dyDescent="0.3">
      <c r="A619" s="3"/>
      <c r="B619" s="23">
        <f t="shared" ref="B619:N619" si="133">B419/B444</f>
        <v>1.9388167362086806</v>
      </c>
      <c r="C619" s="37">
        <f t="shared" si="133"/>
        <v>1.7553664421273838</v>
      </c>
      <c r="D619" s="37">
        <f t="shared" si="133"/>
        <v>2.3796578115476157</v>
      </c>
      <c r="E619" s="37">
        <f t="shared" si="133"/>
        <v>2.221636929439998</v>
      </c>
      <c r="F619" s="37">
        <f t="shared" si="133"/>
        <v>2.3405353870927934</v>
      </c>
      <c r="G619" s="37">
        <f t="shared" si="133"/>
        <v>2.4599005569952102</v>
      </c>
      <c r="H619" s="37">
        <f t="shared" si="133"/>
        <v>2.7144331136321767</v>
      </c>
      <c r="I619" s="37">
        <f t="shared" si="133"/>
        <v>3.8056068390384095</v>
      </c>
      <c r="J619" s="37">
        <f t="shared" si="133"/>
        <v>6.5391326149884987</v>
      </c>
      <c r="K619" s="37">
        <f t="shared" si="133"/>
        <v>5.6825078345299875</v>
      </c>
      <c r="L619" s="37">
        <f t="shared" si="133"/>
        <v>7.0217035612381782</v>
      </c>
      <c r="M619" s="37">
        <f t="shared" si="133"/>
        <v>4.2018248436165937</v>
      </c>
      <c r="N619" s="37">
        <f t="shared" si="133"/>
        <v>7.6512155905627308</v>
      </c>
      <c r="O619" s="14">
        <f t="shared" ref="O619:O620" si="134">RATE(M$335-H$335,,-H619,M619)</f>
        <v>9.1319109519831826E-2</v>
      </c>
      <c r="P619" s="39" t="s">
        <v>981</v>
      </c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</row>
    <row r="620" spans="1:71" ht="16.5" customHeight="1" x14ac:dyDescent="0.3">
      <c r="A620" s="3"/>
      <c r="B620" s="23">
        <f t="shared" ref="B620:N620" si="135">B419/B551</f>
        <v>8.6162560067514029</v>
      </c>
      <c r="C620" s="37">
        <f t="shared" si="135"/>
        <v>7.3703456730274803</v>
      </c>
      <c r="D620" s="37">
        <f t="shared" si="135"/>
        <v>4.7687390816717112</v>
      </c>
      <c r="E620" s="37">
        <f t="shared" si="135"/>
        <v>3.9251296815881114</v>
      </c>
      <c r="F620" s="37">
        <f t="shared" si="135"/>
        <v>2.9088364476530071</v>
      </c>
      <c r="G620" s="37">
        <f t="shared" si="135"/>
        <v>3.1023708262398877</v>
      </c>
      <c r="H620" s="37">
        <f t="shared" si="135"/>
        <v>3.5217785341890209</v>
      </c>
      <c r="I620" s="37">
        <f t="shared" si="135"/>
        <v>4.7021702831717356</v>
      </c>
      <c r="J620" s="37">
        <f t="shared" si="135"/>
        <v>9.0771110285493517</v>
      </c>
      <c r="K620" s="37">
        <f t="shared" si="135"/>
        <v>9.5070267114225597</v>
      </c>
      <c r="L620" s="37">
        <f t="shared" si="135"/>
        <v>13.607346744398995</v>
      </c>
      <c r="M620" s="37">
        <f t="shared" si="135"/>
        <v>9.3314527998250405</v>
      </c>
      <c r="N620" s="37">
        <f t="shared" si="135"/>
        <v>19.901677348504517</v>
      </c>
      <c r="O620" s="14">
        <f t="shared" si="134"/>
        <v>0.2151711336496222</v>
      </c>
      <c r="P620" s="39" t="s">
        <v>982</v>
      </c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</row>
    <row r="621" spans="1:71" ht="16.5" customHeight="1" x14ac:dyDescent="0.3">
      <c r="A621" s="3"/>
      <c r="B621" s="163" t="s">
        <v>983</v>
      </c>
      <c r="C621" s="147"/>
      <c r="D621" s="147"/>
      <c r="E621" s="147"/>
      <c r="F621" s="147"/>
      <c r="G621" s="147"/>
      <c r="H621" s="147"/>
      <c r="I621" s="147"/>
      <c r="J621" s="147"/>
      <c r="K621" s="147"/>
      <c r="L621" s="147"/>
      <c r="M621" s="147"/>
      <c r="N621" s="148"/>
      <c r="O621" s="38"/>
      <c r="P621" s="39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</row>
    <row r="622" spans="1:71" ht="16.5" customHeight="1" x14ac:dyDescent="0.3">
      <c r="A622" s="3"/>
      <c r="B622" s="112">
        <v>2973554.3130000001</v>
      </c>
      <c r="C622" s="112">
        <v>2973554.3130000001</v>
      </c>
      <c r="D622" s="112">
        <v>2973554.3130000001</v>
      </c>
      <c r="E622" s="112">
        <v>2973554.3130000001</v>
      </c>
      <c r="F622" s="112">
        <v>2973554.3130000001</v>
      </c>
      <c r="G622" s="112">
        <v>2973554.3130000001</v>
      </c>
      <c r="H622" s="112">
        <v>2973554.3130000001</v>
      </c>
      <c r="I622" s="112">
        <v>2973554.3130000001</v>
      </c>
      <c r="J622" s="112">
        <v>2973554.3130000001</v>
      </c>
      <c r="K622" s="112">
        <v>2973554.3130000001</v>
      </c>
      <c r="L622" s="112">
        <v>2973554.3130000001</v>
      </c>
      <c r="M622" s="112">
        <v>2973554.3130000001</v>
      </c>
      <c r="N622" s="112">
        <v>2973554.3130000001</v>
      </c>
      <c r="O622" s="113"/>
      <c r="P622" s="114" t="s">
        <v>984</v>
      </c>
      <c r="Q622" s="3" t="s">
        <v>1112</v>
      </c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</row>
    <row r="623" spans="1:71" ht="16.5" customHeight="1" x14ac:dyDescent="0.3">
      <c r="A623" s="3"/>
      <c r="B623" s="23">
        <f t="shared" ref="B623:N623" si="136">B444/B622</f>
        <v>24.523871207325747</v>
      </c>
      <c r="C623" s="23">
        <f t="shared" si="136"/>
        <v>24.082703210405423</v>
      </c>
      <c r="D623" s="23">
        <f t="shared" si="136"/>
        <v>13.847488112116418</v>
      </c>
      <c r="E623" s="23">
        <f t="shared" si="136"/>
        <v>13.200924731183816</v>
      </c>
      <c r="F623" s="23">
        <f t="shared" si="136"/>
        <v>14.579575181615322</v>
      </c>
      <c r="G623" s="23">
        <f t="shared" si="136"/>
        <v>15.384991411791308</v>
      </c>
      <c r="H623" s="23">
        <f t="shared" si="136"/>
        <v>15.722059625618144</v>
      </c>
      <c r="I623" s="23">
        <f t="shared" si="136"/>
        <v>16.268857790659766</v>
      </c>
      <c r="J623" s="23">
        <f t="shared" si="136"/>
        <v>14.315825092850758</v>
      </c>
      <c r="K623" s="23">
        <f t="shared" si="136"/>
        <v>16.922628395589019</v>
      </c>
      <c r="L623" s="23">
        <f t="shared" si="136"/>
        <v>19.344203520522679</v>
      </c>
      <c r="M623" s="23">
        <f t="shared" si="136"/>
        <v>23.294042016712947</v>
      </c>
      <c r="N623" s="23">
        <f t="shared" si="136"/>
        <v>24.06837792977619</v>
      </c>
      <c r="O623" s="14">
        <f t="shared" ref="O623:O624" si="137">RATE(M$335-H$335,,-H623,M623)</f>
        <v>8.180026402507494E-2</v>
      </c>
      <c r="P623" s="43" t="s">
        <v>985</v>
      </c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</row>
    <row r="624" spans="1:71" ht="16.5" customHeight="1" x14ac:dyDescent="0.3">
      <c r="A624" s="3"/>
      <c r="B624" s="23">
        <f t="shared" ref="B624:N624" si="138">B551/B622</f>
        <v>5.5183239560353039</v>
      </c>
      <c r="C624" s="23">
        <f t="shared" si="138"/>
        <v>5.7356833623102546</v>
      </c>
      <c r="D624" s="23">
        <f t="shared" si="138"/>
        <v>6.9100621132659965</v>
      </c>
      <c r="E624" s="23">
        <f t="shared" si="138"/>
        <v>7.4717689005601828</v>
      </c>
      <c r="F624" s="23">
        <f t="shared" si="138"/>
        <v>11.731155138984677</v>
      </c>
      <c r="G624" s="23">
        <f t="shared" si="138"/>
        <v>12.198912078186748</v>
      </c>
      <c r="H624" s="23">
        <f t="shared" si="138"/>
        <v>12.117877046492005</v>
      </c>
      <c r="I624" s="23">
        <f t="shared" si="138"/>
        <v>13.166872474409047</v>
      </c>
      <c r="J624" s="23">
        <f t="shared" si="138"/>
        <v>10.313091740389542</v>
      </c>
      <c r="K624" s="23">
        <f t="shared" si="138"/>
        <v>10.11493617907224</v>
      </c>
      <c r="L624" s="23">
        <f t="shared" si="138"/>
        <v>9.9820534672036434</v>
      </c>
      <c r="M624" s="23">
        <f t="shared" si="138"/>
        <v>10.488986715542127</v>
      </c>
      <c r="N624" s="23">
        <f t="shared" si="138"/>
        <v>9.2531069231557694</v>
      </c>
      <c r="O624" s="14">
        <f t="shared" si="137"/>
        <v>-2.8458405469751879E-2</v>
      </c>
      <c r="P624" s="39" t="s">
        <v>986</v>
      </c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</row>
    <row r="625" spans="1:71" ht="16.5" customHeight="1" x14ac:dyDescent="0.3">
      <c r="A625" s="3"/>
      <c r="B625" s="44"/>
      <c r="C625" s="44">
        <f t="shared" ref="C625:N625" si="139">+C624/B624-1</f>
        <v>3.9388663660680612E-2</v>
      </c>
      <c r="D625" s="45">
        <f t="shared" si="139"/>
        <v>0.20474957851974551</v>
      </c>
      <c r="E625" s="44">
        <f t="shared" si="139"/>
        <v>8.1288239973388521E-2</v>
      </c>
      <c r="F625" s="45">
        <f t="shared" si="139"/>
        <v>0.57006396947115889</v>
      </c>
      <c r="G625" s="44">
        <f t="shared" si="139"/>
        <v>3.9873050322864811E-2</v>
      </c>
      <c r="H625" s="45">
        <f t="shared" si="139"/>
        <v>-6.6428080779140641E-3</v>
      </c>
      <c r="I625" s="44">
        <f t="shared" si="139"/>
        <v>8.6565940873341019E-2</v>
      </c>
      <c r="J625" s="45">
        <f t="shared" si="139"/>
        <v>-0.21673945271104234</v>
      </c>
      <c r="K625" s="44">
        <f t="shared" si="139"/>
        <v>-1.9213982218470704E-2</v>
      </c>
      <c r="L625" s="45">
        <f t="shared" si="139"/>
        <v>-1.3137276352126692E-2</v>
      </c>
      <c r="M625" s="44">
        <f t="shared" si="139"/>
        <v>5.0784465341127349E-2</v>
      </c>
      <c r="N625" s="46">
        <f t="shared" si="139"/>
        <v>-0.11782642364825235</v>
      </c>
      <c r="O625" s="14"/>
      <c r="P625" s="47" t="s">
        <v>987</v>
      </c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</row>
    <row r="626" spans="1:71" ht="16.5" customHeight="1" x14ac:dyDescent="0.3">
      <c r="A626" s="3"/>
      <c r="B626" s="115">
        <v>6.3</v>
      </c>
      <c r="C626" s="115">
        <v>6.3</v>
      </c>
      <c r="D626" s="115">
        <v>17.3</v>
      </c>
      <c r="E626" s="115">
        <v>8.09</v>
      </c>
      <c r="F626" s="115">
        <v>10.16</v>
      </c>
      <c r="G626" s="115">
        <v>11.4</v>
      </c>
      <c r="H626" s="115">
        <v>11.79</v>
      </c>
      <c r="I626" s="115">
        <v>12.46</v>
      </c>
      <c r="J626" s="115">
        <v>12.28</v>
      </c>
      <c r="K626" s="115">
        <v>7.8</v>
      </c>
      <c r="L626" s="115">
        <v>7.35</v>
      </c>
      <c r="M626" s="115">
        <v>7.08</v>
      </c>
      <c r="N626" s="115">
        <v>6.8</v>
      </c>
      <c r="O626" s="116">
        <f t="shared" ref="O626:O627" si="140">RATE(M$335-H$335,,-H626,M626)</f>
        <v>-9.6966440107021989E-2</v>
      </c>
      <c r="P626" s="114" t="s">
        <v>988</v>
      </c>
      <c r="Q626" s="3" t="s">
        <v>1111</v>
      </c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</row>
    <row r="627" spans="1:71" ht="16.5" customHeight="1" x14ac:dyDescent="0.3">
      <c r="A627" s="3"/>
      <c r="B627" s="44">
        <f t="shared" ref="B627:N627" si="141">+B626/B636</f>
        <v>7.1371927042030131E-2</v>
      </c>
      <c r="C627" s="44">
        <f t="shared" si="141"/>
        <v>7.4520936834634482E-2</v>
      </c>
      <c r="D627" s="45">
        <f t="shared" si="141"/>
        <v>0.19733089996578076</v>
      </c>
      <c r="E627" s="44">
        <f t="shared" si="141"/>
        <v>7.3948811700182804E-2</v>
      </c>
      <c r="F627" s="45">
        <f t="shared" si="141"/>
        <v>5.4279303344374398E-2</v>
      </c>
      <c r="G627" s="44">
        <f t="shared" si="141"/>
        <v>4.6189376443418015E-2</v>
      </c>
      <c r="H627" s="45">
        <f t="shared" si="141"/>
        <v>5.3136830719307734E-2</v>
      </c>
      <c r="I627" s="44">
        <f t="shared" si="141"/>
        <v>5.7176945668135103E-2</v>
      </c>
      <c r="J627" s="45">
        <f t="shared" si="141"/>
        <v>7.6074835831991081E-2</v>
      </c>
      <c r="K627" s="44">
        <f t="shared" si="141"/>
        <v>4.3731778425655975E-2</v>
      </c>
      <c r="L627" s="45">
        <f t="shared" si="141"/>
        <v>3.8008067018305926E-2</v>
      </c>
      <c r="M627" s="44">
        <f t="shared" si="141"/>
        <v>3.43555900621118E-2</v>
      </c>
      <c r="N627" s="46">
        <f t="shared" si="141"/>
        <v>3.8636363636363635E-2</v>
      </c>
      <c r="O627" s="14">
        <f t="shared" si="140"/>
        <v>-8.3525569271246908E-2</v>
      </c>
      <c r="P627" s="47" t="s">
        <v>989</v>
      </c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</row>
    <row r="628" spans="1:71" ht="16.5" customHeight="1" x14ac:dyDescent="0.3">
      <c r="A628" s="3"/>
      <c r="B628" s="48">
        <f t="shared" ref="B628:N628" si="142">+B626/B624</f>
        <v>1.1416509886321171</v>
      </c>
      <c r="C628" s="48">
        <f t="shared" si="142"/>
        <v>1.0983869928033207</v>
      </c>
      <c r="D628" s="49">
        <f t="shared" si="142"/>
        <v>2.5035954404501388</v>
      </c>
      <c r="E628" s="48">
        <f t="shared" si="142"/>
        <v>1.0827422672820444</v>
      </c>
      <c r="F628" s="49">
        <f t="shared" si="142"/>
        <v>0.86606986947402531</v>
      </c>
      <c r="G628" s="48">
        <f t="shared" si="142"/>
        <v>0.93450956338841829</v>
      </c>
      <c r="H628" s="49">
        <f t="shared" si="142"/>
        <v>0.97294269901946873</v>
      </c>
      <c r="I628" s="48">
        <f t="shared" si="142"/>
        <v>0.94631432211537603</v>
      </c>
      <c r="J628" s="49">
        <f t="shared" si="142"/>
        <v>1.1907195542445708</v>
      </c>
      <c r="K628" s="48">
        <f t="shared" si="142"/>
        <v>0.77113684771814639</v>
      </c>
      <c r="L628" s="49">
        <f t="shared" si="142"/>
        <v>0.73632144169019531</v>
      </c>
      <c r="M628" s="48">
        <f t="shared" si="142"/>
        <v>0.67499370454051222</v>
      </c>
      <c r="N628" s="50">
        <f t="shared" si="142"/>
        <v>0.73488829821939006</v>
      </c>
      <c r="O628" s="38"/>
      <c r="P628" s="51" t="s">
        <v>990</v>
      </c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</row>
    <row r="629" spans="1:71" ht="16.5" customHeight="1" x14ac:dyDescent="0.3">
      <c r="A629" s="3"/>
      <c r="B629" s="25">
        <f t="shared" ref="B629:N629" si="143">+B636*B622</f>
        <v>262475639.20850998</v>
      </c>
      <c r="C629" s="25">
        <f t="shared" si="143"/>
        <v>251384281.62102002</v>
      </c>
      <c r="D629" s="25">
        <f t="shared" si="143"/>
        <v>260691506.62071002</v>
      </c>
      <c r="E629" s="25">
        <f t="shared" si="143"/>
        <v>325306841.84220004</v>
      </c>
      <c r="F629" s="25">
        <f t="shared" si="143"/>
        <v>556589896.30734003</v>
      </c>
      <c r="G629" s="25">
        <f t="shared" si="143"/>
        <v>733902939.99153006</v>
      </c>
      <c r="H629" s="25">
        <f t="shared" si="143"/>
        <v>659772230.96844006</v>
      </c>
      <c r="I629" s="25">
        <f t="shared" si="143"/>
        <v>647996955.88896</v>
      </c>
      <c r="J629" s="25">
        <f t="shared" si="143"/>
        <v>479991137.20445997</v>
      </c>
      <c r="K629" s="25">
        <f t="shared" si="143"/>
        <v>530363147.26668006</v>
      </c>
      <c r="L629" s="25">
        <f t="shared" si="143"/>
        <v>575025933.04794002</v>
      </c>
      <c r="M629" s="25">
        <f t="shared" si="143"/>
        <v>612790072.82304001</v>
      </c>
      <c r="N629" s="25">
        <f t="shared" si="143"/>
        <v>523345559.088</v>
      </c>
      <c r="O629" s="14">
        <f>RATE(M$335-H$335,,-H629,M629)</f>
        <v>-1.4665843786920865E-2</v>
      </c>
      <c r="P629" s="39" t="s">
        <v>991</v>
      </c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</row>
    <row r="630" spans="1:71" ht="16.5" customHeight="1" x14ac:dyDescent="0.3">
      <c r="A630" s="3"/>
      <c r="B630" s="52">
        <f t="shared" ref="B630:N630" si="144">+B636/B$623</f>
        <v>3.5993501700348216</v>
      </c>
      <c r="C630" s="52">
        <f t="shared" si="144"/>
        <v>3.5104032658373989</v>
      </c>
      <c r="D630" s="53">
        <f t="shared" si="144"/>
        <v>6.3311121331304561</v>
      </c>
      <c r="E630" s="52">
        <f t="shared" si="144"/>
        <v>8.2872982179475976</v>
      </c>
      <c r="F630" s="53">
        <f t="shared" si="144"/>
        <v>12.838508507163628</v>
      </c>
      <c r="G630" s="52">
        <f t="shared" si="144"/>
        <v>16.042257898879345</v>
      </c>
      <c r="H630" s="53">
        <f t="shared" si="144"/>
        <v>14.112654784647933</v>
      </c>
      <c r="I630" s="52">
        <f t="shared" si="144"/>
        <v>13.394917012865626</v>
      </c>
      <c r="J630" s="53">
        <f t="shared" si="144"/>
        <v>11.275633709761669</v>
      </c>
      <c r="K630" s="52">
        <f t="shared" si="144"/>
        <v>10.539733889476093</v>
      </c>
      <c r="L630" s="53">
        <f t="shared" si="144"/>
        <v>9.9967930855793057</v>
      </c>
      <c r="M630" s="52">
        <f t="shared" si="144"/>
        <v>8.8468974105971938</v>
      </c>
      <c r="N630" s="54">
        <f t="shared" si="144"/>
        <v>7.3124994344659022</v>
      </c>
      <c r="O630" s="55">
        <f t="shared" ref="O630:O633" si="145">(SUM(H630:N630)-MAX(H630:N630)-MIN(H630:N630))/(COUNTA(H630:N630)-2)</f>
        <v>10.810795021655981</v>
      </c>
      <c r="P630" s="56" t="s">
        <v>992</v>
      </c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</row>
    <row r="631" spans="1:71" ht="16.5" customHeight="1" x14ac:dyDescent="0.3">
      <c r="A631" s="3"/>
      <c r="B631" s="52">
        <f t="shared" ref="B631:N631" si="146">+B636/B$624</f>
        <v>15.99579885183444</v>
      </c>
      <c r="C631" s="52">
        <f t="shared" si="146"/>
        <v>14.739307360570276</v>
      </c>
      <c r="D631" s="53">
        <f t="shared" si="146"/>
        <v>12.687295506604837</v>
      </c>
      <c r="E631" s="52">
        <f t="shared" si="146"/>
        <v>14.64178047474112</v>
      </c>
      <c r="F631" s="53">
        <f t="shared" si="146"/>
        <v>15.95580296930591</v>
      </c>
      <c r="G631" s="52">
        <f t="shared" si="146"/>
        <v>20.232132047359258</v>
      </c>
      <c r="H631" s="53">
        <f t="shared" si="146"/>
        <v>18.310137918442724</v>
      </c>
      <c r="I631" s="52">
        <f t="shared" si="146"/>
        <v>16.55062737362622</v>
      </c>
      <c r="J631" s="53">
        <f t="shared" si="146"/>
        <v>15.651950362065033</v>
      </c>
      <c r="K631" s="52">
        <f t="shared" si="146"/>
        <v>17.633329251154951</v>
      </c>
      <c r="L631" s="53">
        <f t="shared" si="146"/>
        <v>19.372767400551016</v>
      </c>
      <c r="M631" s="52">
        <f t="shared" si="146"/>
        <v>19.647274383009712</v>
      </c>
      <c r="N631" s="54">
        <f t="shared" si="146"/>
        <v>19.020638306854803</v>
      </c>
      <c r="O631" s="55">
        <f t="shared" si="145"/>
        <v>18.177500050125943</v>
      </c>
      <c r="P631" s="56" t="s">
        <v>993</v>
      </c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</row>
    <row r="632" spans="1:71" ht="16.5" customHeight="1" x14ac:dyDescent="0.3">
      <c r="A632" s="3"/>
      <c r="B632" s="52">
        <f t="shared" ref="B632:N632" si="147">+(B629+B419-B341-B347)/B522</f>
        <v>8.5161614764112965</v>
      </c>
      <c r="C632" s="52">
        <f t="shared" si="147"/>
        <v>7.5490431904750634</v>
      </c>
      <c r="D632" s="53">
        <f t="shared" si="147"/>
        <v>6.7125497826364802</v>
      </c>
      <c r="E632" s="52">
        <f t="shared" si="147"/>
        <v>7.0046729159149246</v>
      </c>
      <c r="F632" s="53">
        <f t="shared" si="147"/>
        <v>10.204520316667193</v>
      </c>
      <c r="G632" s="52">
        <f t="shared" si="147"/>
        <v>13.033072148858166</v>
      </c>
      <c r="H632" s="53">
        <f t="shared" si="147"/>
        <v>11.554645679951246</v>
      </c>
      <c r="I632" s="52">
        <f t="shared" si="147"/>
        <v>11.444615349979982</v>
      </c>
      <c r="J632" s="53">
        <f t="shared" si="147"/>
        <v>12.069785943425488</v>
      </c>
      <c r="K632" s="52">
        <f t="shared" si="147"/>
        <v>11.266212524727218</v>
      </c>
      <c r="L632" s="53">
        <f t="shared" si="147"/>
        <v>12.946916368102494</v>
      </c>
      <c r="M632" s="52">
        <f t="shared" si="147"/>
        <v>11.102788792083329</v>
      </c>
      <c r="N632" s="54">
        <f t="shared" si="147"/>
        <v>11.492348709986686</v>
      </c>
      <c r="O632" s="55">
        <f t="shared" si="145"/>
        <v>11.565521641614122</v>
      </c>
      <c r="P632" s="56" t="s">
        <v>994</v>
      </c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</row>
    <row r="633" spans="1:71" ht="16.5" customHeight="1" x14ac:dyDescent="0.3">
      <c r="A633" s="3"/>
      <c r="B633" s="52">
        <f t="shared" ref="B633:N633" si="148">B629/B452</f>
        <v>2.3690954345722779</v>
      </c>
      <c r="C633" s="52">
        <f t="shared" si="148"/>
        <v>2.453682783760438</v>
      </c>
      <c r="D633" s="53">
        <f t="shared" si="148"/>
        <v>2.3426710278196081</v>
      </c>
      <c r="E633" s="52">
        <f t="shared" si="148"/>
        <v>2.5728721695680559</v>
      </c>
      <c r="F633" s="53">
        <f t="shared" si="148"/>
        <v>3.931599776181157</v>
      </c>
      <c r="G633" s="52">
        <f t="shared" si="148"/>
        <v>5.1394349717858328</v>
      </c>
      <c r="H633" s="53">
        <f t="shared" si="148"/>
        <v>4.418244431609021</v>
      </c>
      <c r="I633" s="52">
        <f t="shared" si="148"/>
        <v>4.1731827030147617</v>
      </c>
      <c r="J633" s="53">
        <f t="shared" si="148"/>
        <v>3.1547259820436433</v>
      </c>
      <c r="K633" s="52">
        <f t="shared" si="148"/>
        <v>3.3626495898666349</v>
      </c>
      <c r="L633" s="53">
        <f t="shared" si="148"/>
        <v>3.3853761449040953</v>
      </c>
      <c r="M633" s="52">
        <f t="shared" si="148"/>
        <v>3.3875702848156268</v>
      </c>
      <c r="N633" s="54">
        <f t="shared" si="148"/>
        <v>3.0748392740993449</v>
      </c>
      <c r="O633" s="55">
        <f t="shared" si="145"/>
        <v>3.4927009409289527</v>
      </c>
      <c r="P633" s="56" t="s">
        <v>995</v>
      </c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</row>
    <row r="634" spans="1:71" ht="16.5" customHeight="1" x14ac:dyDescent="0.3">
      <c r="A634" s="57"/>
      <c r="B634" s="117">
        <v>109</v>
      </c>
      <c r="C634" s="117">
        <v>98.5</v>
      </c>
      <c r="D634" s="118">
        <v>100.5</v>
      </c>
      <c r="E634" s="117">
        <v>147.5</v>
      </c>
      <c r="F634" s="118">
        <v>227</v>
      </c>
      <c r="G634" s="117">
        <v>311</v>
      </c>
      <c r="H634" s="118">
        <v>254</v>
      </c>
      <c r="I634" s="117">
        <v>257</v>
      </c>
      <c r="J634" s="118">
        <v>190</v>
      </c>
      <c r="K634" s="117">
        <v>201</v>
      </c>
      <c r="L634" s="118">
        <v>215</v>
      </c>
      <c r="M634" s="117">
        <v>240</v>
      </c>
      <c r="N634" s="119">
        <v>224</v>
      </c>
      <c r="O634" s="116"/>
      <c r="P634" s="120" t="s">
        <v>996</v>
      </c>
      <c r="Q634" s="145" t="s">
        <v>1125</v>
      </c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  <c r="AV634" s="24"/>
      <c r="AW634" s="24"/>
      <c r="AX634" s="24"/>
      <c r="AY634" s="24"/>
      <c r="AZ634" s="24"/>
      <c r="BA634" s="24"/>
      <c r="BB634" s="24"/>
      <c r="BC634" s="24"/>
      <c r="BD634" s="24"/>
      <c r="BE634" s="24"/>
      <c r="BF634" s="24"/>
      <c r="BG634" s="24"/>
      <c r="BH634" s="24"/>
      <c r="BI634" s="24"/>
      <c r="BJ634" s="24"/>
      <c r="BK634" s="24"/>
      <c r="BL634" s="24"/>
      <c r="BM634" s="24"/>
      <c r="BN634" s="24"/>
      <c r="BO634" s="24"/>
      <c r="BP634" s="24"/>
      <c r="BQ634" s="24"/>
      <c r="BR634" s="24"/>
      <c r="BS634" s="24"/>
    </row>
    <row r="635" spans="1:71" ht="16.5" customHeight="1" x14ac:dyDescent="0.3">
      <c r="A635" s="62"/>
      <c r="B635" s="121">
        <v>62</v>
      </c>
      <c r="C635" s="121">
        <v>71</v>
      </c>
      <c r="D635" s="122">
        <v>71.25</v>
      </c>
      <c r="E635" s="121">
        <v>77</v>
      </c>
      <c r="F635" s="122">
        <v>143.5</v>
      </c>
      <c r="G635" s="121">
        <v>194</v>
      </c>
      <c r="H635" s="122">
        <v>186.5</v>
      </c>
      <c r="I635" s="121">
        <v>151</v>
      </c>
      <c r="J635" s="122">
        <v>128</v>
      </c>
      <c r="K635" s="121">
        <v>147</v>
      </c>
      <c r="L635" s="122">
        <v>165</v>
      </c>
      <c r="M635" s="121">
        <v>166</v>
      </c>
      <c r="N635" s="123">
        <v>156.5</v>
      </c>
      <c r="O635" s="124"/>
      <c r="P635" s="125" t="s">
        <v>997</v>
      </c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  <c r="AD635" s="68"/>
      <c r="AE635" s="68"/>
      <c r="AF635" s="68"/>
      <c r="AG635" s="68"/>
      <c r="AH635" s="68"/>
      <c r="AI635" s="68"/>
      <c r="AJ635" s="68"/>
      <c r="AK635" s="68"/>
      <c r="AL635" s="68"/>
      <c r="AM635" s="68"/>
      <c r="AN635" s="68"/>
      <c r="AO635" s="68"/>
      <c r="AP635" s="68"/>
      <c r="AQ635" s="68"/>
      <c r="AR635" s="68"/>
      <c r="AS635" s="68"/>
      <c r="AT635" s="68"/>
      <c r="AU635" s="68"/>
      <c r="AV635" s="68"/>
      <c r="AW635" s="68"/>
      <c r="AX635" s="68"/>
      <c r="AY635" s="68"/>
      <c r="AZ635" s="68"/>
      <c r="BA635" s="68"/>
      <c r="BB635" s="68"/>
      <c r="BC635" s="68"/>
      <c r="BD635" s="68"/>
      <c r="BE635" s="68"/>
      <c r="BF635" s="68"/>
      <c r="BG635" s="68"/>
      <c r="BH635" s="68"/>
      <c r="BI635" s="68"/>
      <c r="BJ635" s="68"/>
      <c r="BK635" s="68"/>
      <c r="BL635" s="68"/>
      <c r="BM635" s="68"/>
      <c r="BN635" s="68"/>
      <c r="BO635" s="68"/>
      <c r="BP635" s="68"/>
      <c r="BQ635" s="68"/>
      <c r="BR635" s="68"/>
      <c r="BS635" s="68"/>
    </row>
    <row r="636" spans="1:71" ht="16.5" customHeight="1" x14ac:dyDescent="0.3">
      <c r="A636" s="69"/>
      <c r="B636" s="126">
        <v>88.27</v>
      </c>
      <c r="C636" s="126">
        <v>84.54</v>
      </c>
      <c r="D636" s="127">
        <v>87.67</v>
      </c>
      <c r="E636" s="126">
        <v>109.4</v>
      </c>
      <c r="F636" s="127">
        <v>187.18</v>
      </c>
      <c r="G636" s="126">
        <v>246.81</v>
      </c>
      <c r="H636" s="127">
        <v>221.88</v>
      </c>
      <c r="I636" s="126">
        <v>217.92</v>
      </c>
      <c r="J636" s="127">
        <v>161.41999999999999</v>
      </c>
      <c r="K636" s="126">
        <v>178.36</v>
      </c>
      <c r="L636" s="127">
        <v>193.38</v>
      </c>
      <c r="M636" s="126">
        <v>206.08</v>
      </c>
      <c r="N636" s="128">
        <v>176</v>
      </c>
      <c r="O636" s="116"/>
      <c r="P636" s="129" t="s">
        <v>998</v>
      </c>
      <c r="Q636" s="132" t="s">
        <v>13</v>
      </c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</row>
    <row r="637" spans="1:71" ht="16.5" customHeight="1" x14ac:dyDescent="0.3">
      <c r="A637" s="3"/>
      <c r="B637" s="164" t="s">
        <v>999</v>
      </c>
      <c r="C637" s="155"/>
      <c r="D637" s="155"/>
      <c r="E637" s="155"/>
      <c r="F637" s="155"/>
      <c r="G637" s="155"/>
      <c r="H637" s="155"/>
      <c r="I637" s="155"/>
      <c r="J637" s="155"/>
      <c r="K637" s="155"/>
      <c r="L637" s="155"/>
      <c r="M637" s="155"/>
      <c r="N637" s="156"/>
      <c r="O637" s="24"/>
      <c r="P637" s="7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</row>
    <row r="638" spans="1:71" ht="16.5" customHeight="1" x14ac:dyDescent="0.3">
      <c r="A638" s="3"/>
      <c r="B638" s="52"/>
      <c r="C638" s="74">
        <f t="shared" ref="C638:N638" si="149">365/(C452/((C353+B353)/2))</f>
        <v>20.59799192842107</v>
      </c>
      <c r="D638" s="74">
        <f t="shared" si="149"/>
        <v>18.667279170338535</v>
      </c>
      <c r="E638" s="74">
        <f t="shared" si="149"/>
        <v>18.254491382243888</v>
      </c>
      <c r="F638" s="74">
        <f t="shared" si="149"/>
        <v>19.468936000423348</v>
      </c>
      <c r="G638" s="74">
        <f t="shared" si="149"/>
        <v>29.625492110819852</v>
      </c>
      <c r="H638" s="74">
        <f t="shared" si="149"/>
        <v>38.413664070707533</v>
      </c>
      <c r="I638" s="74">
        <f t="shared" si="149"/>
        <v>38.438437330504605</v>
      </c>
      <c r="J638" s="74">
        <f t="shared" si="149"/>
        <v>36.589799553163083</v>
      </c>
      <c r="K638" s="74">
        <f t="shared" si="149"/>
        <v>36.086870393581741</v>
      </c>
      <c r="L638" s="74">
        <f t="shared" si="149"/>
        <v>39.015798226112715</v>
      </c>
      <c r="M638" s="74">
        <f t="shared" si="149"/>
        <v>39.758229339128349</v>
      </c>
      <c r="N638" s="75">
        <f t="shared" si="149"/>
        <v>41.858665750069676</v>
      </c>
      <c r="O638" s="24"/>
      <c r="P638" s="73" t="s">
        <v>1000</v>
      </c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</row>
    <row r="639" spans="1:71" ht="16.5" customHeight="1" x14ac:dyDescent="0.3">
      <c r="A639" s="3"/>
      <c r="B639" s="52"/>
      <c r="C639" s="74">
        <f t="shared" ref="C639:N639" si="150">365/(C466/((C359+B359)/2))</f>
        <v>6.1146206736502293</v>
      </c>
      <c r="D639" s="74">
        <f t="shared" si="150"/>
        <v>4.1481922596602869</v>
      </c>
      <c r="E639" s="74">
        <f t="shared" si="150"/>
        <v>4.834981370836072</v>
      </c>
      <c r="F639" s="74">
        <f t="shared" si="150"/>
        <v>5.4630961835208307</v>
      </c>
      <c r="G639" s="74">
        <f t="shared" si="150"/>
        <v>9.6503698156394506</v>
      </c>
      <c r="H639" s="74">
        <f t="shared" si="150"/>
        <v>11.761564538473314</v>
      </c>
      <c r="I639" s="74">
        <f t="shared" si="150"/>
        <v>16.306742368777289</v>
      </c>
      <c r="J639" s="74">
        <f t="shared" si="150"/>
        <v>17.909847354801279</v>
      </c>
      <c r="K639" s="74">
        <f t="shared" si="150"/>
        <v>13.91773245737075</v>
      </c>
      <c r="L639" s="74">
        <f t="shared" si="150"/>
        <v>13.712803045511482</v>
      </c>
      <c r="M639" s="74">
        <f t="shared" si="150"/>
        <v>14.109882589863879</v>
      </c>
      <c r="N639" s="75">
        <f t="shared" si="150"/>
        <v>13.670905558651343</v>
      </c>
      <c r="O639" s="24"/>
      <c r="P639" s="73" t="s">
        <v>1001</v>
      </c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</row>
    <row r="640" spans="1:71" ht="16.5" customHeight="1" x14ac:dyDescent="0.3">
      <c r="A640" s="3"/>
      <c r="B640" s="52"/>
      <c r="C640" s="74">
        <f t="shared" ref="C640:N640" si="151">365/(C466/((C395+B395)/2))</f>
        <v>19.241502391891395</v>
      </c>
      <c r="D640" s="74">
        <f t="shared" si="151"/>
        <v>15.641708600811214</v>
      </c>
      <c r="E640" s="74">
        <f t="shared" si="151"/>
        <v>15.99418511632652</v>
      </c>
      <c r="F640" s="74">
        <f t="shared" si="151"/>
        <v>39.784873251285227</v>
      </c>
      <c r="G640" s="74">
        <f t="shared" si="151"/>
        <v>81.043291961909858</v>
      </c>
      <c r="H640" s="74">
        <f t="shared" si="151"/>
        <v>96.868840498195738</v>
      </c>
      <c r="I640" s="74">
        <f t="shared" si="151"/>
        <v>109.39496832419385</v>
      </c>
      <c r="J640" s="74">
        <f t="shared" si="151"/>
        <v>136.4322954169989</v>
      </c>
      <c r="K640" s="74">
        <f t="shared" si="151"/>
        <v>131.41331172784334</v>
      </c>
      <c r="L640" s="74">
        <f t="shared" si="151"/>
        <v>123.16633004348296</v>
      </c>
      <c r="M640" s="74">
        <f t="shared" si="151"/>
        <v>128.93552823601112</v>
      </c>
      <c r="N640" s="75">
        <f t="shared" si="151"/>
        <v>137.44255446860112</v>
      </c>
      <c r="O640" s="24"/>
      <c r="P640" s="73" t="s">
        <v>1002</v>
      </c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</row>
    <row r="641" spans="1:71" ht="16.5" customHeight="1" x14ac:dyDescent="0.3">
      <c r="A641" s="3"/>
      <c r="B641" s="76"/>
      <c r="C641" s="77">
        <f t="shared" ref="C641:N641" si="152">C639+C638-C640</f>
        <v>7.471110210179905</v>
      </c>
      <c r="D641" s="77">
        <f t="shared" si="152"/>
        <v>7.1737628291876092</v>
      </c>
      <c r="E641" s="77">
        <f t="shared" si="152"/>
        <v>7.0952876367534401</v>
      </c>
      <c r="F641" s="77">
        <f t="shared" si="152"/>
        <v>-14.852841067341046</v>
      </c>
      <c r="G641" s="77">
        <f t="shared" si="152"/>
        <v>-41.767430035450559</v>
      </c>
      <c r="H641" s="77">
        <f t="shared" si="152"/>
        <v>-46.693611889014889</v>
      </c>
      <c r="I641" s="77">
        <f t="shared" si="152"/>
        <v>-54.649788624911963</v>
      </c>
      <c r="J641" s="77">
        <f t="shared" si="152"/>
        <v>-81.932648509034536</v>
      </c>
      <c r="K641" s="77">
        <f t="shared" si="152"/>
        <v>-81.408708876890842</v>
      </c>
      <c r="L641" s="77">
        <f t="shared" si="152"/>
        <v>-70.437728771858758</v>
      </c>
      <c r="M641" s="77">
        <f t="shared" si="152"/>
        <v>-75.067416307018902</v>
      </c>
      <c r="N641" s="78">
        <f t="shared" si="152"/>
        <v>-81.912983159880099</v>
      </c>
      <c r="O641" s="24"/>
      <c r="P641" s="73" t="s">
        <v>1003</v>
      </c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</row>
    <row r="642" spans="1:71" ht="16.5" customHeight="1" x14ac:dyDescent="0.3">
      <c r="A642" s="3"/>
      <c r="B642" s="165" t="s">
        <v>1004</v>
      </c>
      <c r="C642" s="147"/>
      <c r="D642" s="147"/>
      <c r="E642" s="147"/>
      <c r="F642" s="147"/>
      <c r="G642" s="147"/>
      <c r="H642" s="147"/>
      <c r="I642" s="147"/>
      <c r="J642" s="147"/>
      <c r="K642" s="147"/>
      <c r="L642" s="147"/>
      <c r="M642" s="147"/>
      <c r="N642" s="148"/>
      <c r="O642" s="38"/>
      <c r="P642" s="39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</row>
    <row r="643" spans="1:71" ht="16.5" customHeight="1" x14ac:dyDescent="0.3">
      <c r="A643" s="3"/>
      <c r="B643" s="79"/>
      <c r="C643" s="80">
        <f t="shared" ref="C643:N643" si="153">+C631/C625/100</f>
        <v>3.7420176240413201</v>
      </c>
      <c r="D643" s="79">
        <f t="shared" si="153"/>
        <v>0.61964940774621946</v>
      </c>
      <c r="E643" s="80">
        <f t="shared" si="153"/>
        <v>1.801217553674975</v>
      </c>
      <c r="F643" s="79">
        <f t="shared" si="153"/>
        <v>0.27989495607147225</v>
      </c>
      <c r="G643" s="80">
        <f t="shared" si="153"/>
        <v>5.0741370132290431</v>
      </c>
      <c r="H643" s="79">
        <f t="shared" si="153"/>
        <v>-27.563852069307963</v>
      </c>
      <c r="I643" s="80">
        <f t="shared" si="153"/>
        <v>1.9119098350519028</v>
      </c>
      <c r="J643" s="79">
        <f t="shared" si="153"/>
        <v>-0.72215511141537581</v>
      </c>
      <c r="K643" s="80">
        <f t="shared" si="153"/>
        <v>-9.1773423388534994</v>
      </c>
      <c r="L643" s="79">
        <f t="shared" si="153"/>
        <v>-14.746410809433044</v>
      </c>
      <c r="M643" s="80">
        <f t="shared" si="153"/>
        <v>3.8687567646987793</v>
      </c>
      <c r="N643" s="81">
        <f t="shared" si="153"/>
        <v>-1.6142931031868692</v>
      </c>
      <c r="O643" s="38"/>
      <c r="P643" s="39" t="s">
        <v>1005</v>
      </c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</row>
    <row r="644" spans="1:71" ht="16.5" customHeight="1" x14ac:dyDescent="0.3">
      <c r="A644" s="3"/>
      <c r="B644" s="82"/>
      <c r="C644" s="3"/>
      <c r="D644" s="82"/>
      <c r="E644" s="3"/>
      <c r="F644" s="82"/>
      <c r="G644" s="3"/>
      <c r="H644" s="82"/>
      <c r="I644" s="83"/>
      <c r="J644" s="84"/>
      <c r="K644" s="83"/>
      <c r="L644" s="84"/>
      <c r="M644" s="83"/>
      <c r="N644" s="85"/>
      <c r="O644" s="42"/>
      <c r="P644" s="43" t="s">
        <v>1006</v>
      </c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</row>
    <row r="645" spans="1:71" ht="16.5" customHeight="1" x14ac:dyDescent="0.3">
      <c r="A645" s="3"/>
      <c r="B645" s="86">
        <f t="shared" ref="B645:N648" si="154">($O630-B630)/$O630</f>
        <v>0.66705962301341659</v>
      </c>
      <c r="C645" s="87">
        <f t="shared" si="154"/>
        <v>0.67528722366806282</v>
      </c>
      <c r="D645" s="86">
        <f t="shared" si="154"/>
        <v>0.41437127237653737</v>
      </c>
      <c r="E645" s="87">
        <f t="shared" si="154"/>
        <v>0.23342379525773654</v>
      </c>
      <c r="F645" s="86">
        <f t="shared" si="154"/>
        <v>-0.18756377134574925</v>
      </c>
      <c r="G645" s="87">
        <f t="shared" si="154"/>
        <v>-0.48391102289367222</v>
      </c>
      <c r="H645" s="86">
        <f t="shared" si="154"/>
        <v>-0.30542247414530843</v>
      </c>
      <c r="I645" s="87">
        <f t="shared" si="154"/>
        <v>-0.23903163329183294</v>
      </c>
      <c r="J645" s="86">
        <f t="shared" si="154"/>
        <v>-4.2997641447694843E-2</v>
      </c>
      <c r="K645" s="87">
        <f t="shared" si="154"/>
        <v>2.5073191345955904E-2</v>
      </c>
      <c r="L645" s="86">
        <f t="shared" si="154"/>
        <v>7.5295289055622799E-2</v>
      </c>
      <c r="M645" s="87">
        <f t="shared" si="154"/>
        <v>0.18166079433795057</v>
      </c>
      <c r="N645" s="88">
        <f t="shared" si="154"/>
        <v>0.32359281442135929</v>
      </c>
      <c r="O645" s="14"/>
      <c r="P645" s="89" t="s">
        <v>1007</v>
      </c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</row>
    <row r="646" spans="1:71" ht="16.5" customHeight="1" x14ac:dyDescent="0.3">
      <c r="A646" s="3"/>
      <c r="B646" s="86">
        <f t="shared" si="154"/>
        <v>0.12002207081695961</v>
      </c>
      <c r="C646" s="87">
        <f t="shared" si="154"/>
        <v>0.18914551946497424</v>
      </c>
      <c r="D646" s="86">
        <f t="shared" si="154"/>
        <v>0.30203298189417782</v>
      </c>
      <c r="E646" s="87">
        <f t="shared" si="154"/>
        <v>0.19451077241836265</v>
      </c>
      <c r="F646" s="86">
        <f t="shared" si="154"/>
        <v>0.12222236692028722</v>
      </c>
      <c r="G646" s="87">
        <f t="shared" si="154"/>
        <v>-0.11303160454229126</v>
      </c>
      <c r="H646" s="86">
        <f t="shared" si="154"/>
        <v>-7.2968157310422926E-3</v>
      </c>
      <c r="I646" s="87">
        <f t="shared" si="154"/>
        <v>8.9499253033337264E-2</v>
      </c>
      <c r="J646" s="86">
        <f t="shared" si="154"/>
        <v>0.13893823029000135</v>
      </c>
      <c r="K646" s="87">
        <f t="shared" si="154"/>
        <v>2.9936503780519673E-2</v>
      </c>
      <c r="L646" s="86">
        <f t="shared" si="154"/>
        <v>-6.5755320980829368E-2</v>
      </c>
      <c r="M646" s="87">
        <f t="shared" si="154"/>
        <v>-8.0856791573689815E-2</v>
      </c>
      <c r="N646" s="88">
        <f t="shared" si="154"/>
        <v>-4.6383620101985282E-2</v>
      </c>
      <c r="O646" s="14"/>
      <c r="P646" s="89" t="s">
        <v>1008</v>
      </c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</row>
    <row r="647" spans="1:71" ht="16.5" customHeight="1" x14ac:dyDescent="0.3">
      <c r="A647" s="3"/>
      <c r="B647" s="86">
        <f t="shared" si="154"/>
        <v>0.26365954426394961</v>
      </c>
      <c r="C647" s="87">
        <f t="shared" si="154"/>
        <v>0.34728035410761687</v>
      </c>
      <c r="D647" s="86">
        <f t="shared" si="154"/>
        <v>0.41960682875868499</v>
      </c>
      <c r="E647" s="87">
        <f t="shared" si="154"/>
        <v>0.39434872606945126</v>
      </c>
      <c r="F647" s="86">
        <f t="shared" si="154"/>
        <v>0.1176774699076162</v>
      </c>
      <c r="G647" s="87">
        <f t="shared" si="154"/>
        <v>-0.1268901267681366</v>
      </c>
      <c r="H647" s="86">
        <f t="shared" si="154"/>
        <v>9.4037796131416699E-4</v>
      </c>
      <c r="I647" s="87">
        <f t="shared" si="154"/>
        <v>1.0454028394111111E-2</v>
      </c>
      <c r="J647" s="86">
        <f t="shared" si="154"/>
        <v>-4.3600653514577606E-2</v>
      </c>
      <c r="K647" s="87">
        <f t="shared" si="154"/>
        <v>2.5879430791081213E-2</v>
      </c>
      <c r="L647" s="86">
        <f t="shared" si="154"/>
        <v>-0.11944076275106774</v>
      </c>
      <c r="M647" s="87">
        <f t="shared" si="154"/>
        <v>4.0009682560778352E-2</v>
      </c>
      <c r="N647" s="88">
        <f t="shared" si="154"/>
        <v>6.326816368070351E-3</v>
      </c>
      <c r="O647" s="14"/>
      <c r="P647" s="89" t="s">
        <v>1009</v>
      </c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</row>
    <row r="648" spans="1:71" ht="16.5" customHeight="1" x14ac:dyDescent="0.3">
      <c r="A648" s="3"/>
      <c r="B648" s="86">
        <f t="shared" si="154"/>
        <v>0.32170103463190575</v>
      </c>
      <c r="C648" s="87">
        <f t="shared" si="154"/>
        <v>0.29748271459284092</v>
      </c>
      <c r="D648" s="86">
        <f t="shared" si="154"/>
        <v>0.32926664279578183</v>
      </c>
      <c r="E648" s="87">
        <f t="shared" si="154"/>
        <v>0.26335743795924599</v>
      </c>
      <c r="F648" s="86">
        <f t="shared" si="154"/>
        <v>-0.12566172789344812</v>
      </c>
      <c r="G648" s="87">
        <f t="shared" si="154"/>
        <v>-0.47147868045607672</v>
      </c>
      <c r="H648" s="86">
        <f t="shared" si="154"/>
        <v>-0.26499362709075852</v>
      </c>
      <c r="I648" s="87">
        <f t="shared" si="154"/>
        <v>-0.19482966723879355</v>
      </c>
      <c r="J648" s="86">
        <f t="shared" si="154"/>
        <v>9.6766074336561508E-2</v>
      </c>
      <c r="K648" s="87">
        <f t="shared" si="154"/>
        <v>3.7235180813312944E-2</v>
      </c>
      <c r="L648" s="86">
        <f t="shared" si="154"/>
        <v>3.0728309649182901E-2</v>
      </c>
      <c r="M648" s="87">
        <f t="shared" si="154"/>
        <v>3.0100102439736588E-2</v>
      </c>
      <c r="N648" s="88">
        <f t="shared" si="154"/>
        <v>0.11963854732964033</v>
      </c>
      <c r="O648" s="14"/>
      <c r="P648" s="89" t="s">
        <v>1010</v>
      </c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</row>
    <row r="649" spans="1:71" ht="16.5" customHeight="1" x14ac:dyDescent="0.3">
      <c r="A649" s="3"/>
      <c r="B649" s="82"/>
      <c r="C649" s="3"/>
      <c r="D649" s="82"/>
      <c r="E649" s="3"/>
      <c r="F649" s="82"/>
      <c r="G649" s="3"/>
      <c r="H649" s="82"/>
      <c r="I649" s="49"/>
      <c r="J649" s="48"/>
      <c r="K649" s="49"/>
      <c r="L649" s="48"/>
      <c r="M649" s="49"/>
      <c r="N649" s="50">
        <f>N644/N636-1</f>
        <v>-1</v>
      </c>
      <c r="O649" s="38"/>
      <c r="P649" s="51" t="s">
        <v>1011</v>
      </c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</row>
    <row r="650" spans="1:71" ht="16.5" customHeight="1" x14ac:dyDescent="0.3">
      <c r="A650" s="3"/>
      <c r="B650" s="90">
        <f t="shared" ref="B650:N650" si="155">AVERAGE(B645:B649)</f>
        <v>0.34311056818155788</v>
      </c>
      <c r="C650" s="91">
        <f t="shared" si="155"/>
        <v>0.37729895295837373</v>
      </c>
      <c r="D650" s="90">
        <f t="shared" si="155"/>
        <v>0.36631943145629547</v>
      </c>
      <c r="E650" s="91">
        <f t="shared" si="155"/>
        <v>0.27141018292619912</v>
      </c>
      <c r="F650" s="90">
        <f t="shared" si="155"/>
        <v>-1.8331415602823489E-2</v>
      </c>
      <c r="G650" s="91">
        <f t="shared" si="155"/>
        <v>-0.29882785866504419</v>
      </c>
      <c r="H650" s="90">
        <f t="shared" si="155"/>
        <v>-0.14419313475144876</v>
      </c>
      <c r="I650" s="91">
        <f t="shared" si="155"/>
        <v>-8.3477004775794533E-2</v>
      </c>
      <c r="J650" s="92">
        <f t="shared" si="155"/>
        <v>3.7276502416072603E-2</v>
      </c>
      <c r="K650" s="93">
        <f t="shared" si="155"/>
        <v>2.9531076682717435E-2</v>
      </c>
      <c r="L650" s="92">
        <f t="shared" si="155"/>
        <v>-1.9793121256772853E-2</v>
      </c>
      <c r="M650" s="93">
        <f t="shared" si="155"/>
        <v>4.2728446941193925E-2</v>
      </c>
      <c r="N650" s="94">
        <f t="shared" si="155"/>
        <v>-0.11936508839658307</v>
      </c>
      <c r="O650" s="14"/>
      <c r="P650" s="89" t="s">
        <v>1012</v>
      </c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</row>
    <row r="651" spans="1:71" ht="16.5" customHeight="1" x14ac:dyDescent="0.3">
      <c r="A651" s="3"/>
      <c r="B651" s="166" t="s">
        <v>1013</v>
      </c>
      <c r="C651" s="147"/>
      <c r="D651" s="147"/>
      <c r="E651" s="147"/>
      <c r="F651" s="147"/>
      <c r="G651" s="147"/>
      <c r="H651" s="147"/>
      <c r="I651" s="147"/>
      <c r="J651" s="147"/>
      <c r="K651" s="147"/>
      <c r="L651" s="147"/>
      <c r="M651" s="147"/>
      <c r="N651" s="148"/>
      <c r="O651" s="38"/>
      <c r="P651" s="39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</row>
    <row r="652" spans="1:71" ht="16.5" customHeight="1" x14ac:dyDescent="0.3">
      <c r="A652" s="6"/>
      <c r="B652" s="95"/>
      <c r="C652" s="96">
        <f t="shared" ref="C652" si="156">+B$626+B652</f>
        <v>6.3</v>
      </c>
      <c r="D652" s="96">
        <f t="shared" ref="D652" si="157">+C$626+C652</f>
        <v>12.6</v>
      </c>
      <c r="E652" s="96">
        <f t="shared" ref="E652" si="158">+D$626+D652</f>
        <v>29.9</v>
      </c>
      <c r="F652" s="96">
        <f t="shared" ref="F652" si="159">+E$626+E652</f>
        <v>37.989999999999995</v>
      </c>
      <c r="G652" s="96">
        <f t="shared" ref="G652" si="160">+F$626+F652</f>
        <v>48.149999999999991</v>
      </c>
      <c r="H652" s="96">
        <f t="shared" ref="H652" si="161">+G$626+G652</f>
        <v>59.54999999999999</v>
      </c>
      <c r="I652" s="96">
        <f t="shared" ref="I652:N652" si="162">+H$626+H652</f>
        <v>71.339999999999989</v>
      </c>
      <c r="J652" s="96">
        <f t="shared" si="162"/>
        <v>83.799999999999983</v>
      </c>
      <c r="K652" s="96">
        <f t="shared" si="162"/>
        <v>96.079999999999984</v>
      </c>
      <c r="L652" s="96">
        <f t="shared" si="162"/>
        <v>103.87999999999998</v>
      </c>
      <c r="M652" s="96">
        <f t="shared" si="162"/>
        <v>111.22999999999998</v>
      </c>
      <c r="N652" s="97">
        <f t="shared" si="162"/>
        <v>118.30999999999997</v>
      </c>
      <c r="O652" s="14"/>
      <c r="P652" s="56" t="s">
        <v>1014</v>
      </c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</row>
    <row r="653" spans="1:71" ht="16.5" customHeight="1" x14ac:dyDescent="0.3">
      <c r="A653" s="6"/>
      <c r="B653" s="99">
        <f t="shared" ref="B653:G653" si="163">+B$636+B652</f>
        <v>88.27</v>
      </c>
      <c r="C653" s="99">
        <f t="shared" si="163"/>
        <v>90.84</v>
      </c>
      <c r="D653" s="99">
        <f t="shared" si="163"/>
        <v>100.27</v>
      </c>
      <c r="E653" s="99">
        <f t="shared" si="163"/>
        <v>139.30000000000001</v>
      </c>
      <c r="F653" s="99">
        <f t="shared" si="163"/>
        <v>225.17000000000002</v>
      </c>
      <c r="G653" s="99">
        <f t="shared" si="163"/>
        <v>294.95999999999998</v>
      </c>
      <c r="H653" s="99">
        <f t="shared" ref="H653:N653" si="164">+H$636+H652</f>
        <v>281.43</v>
      </c>
      <c r="I653" s="99">
        <f t="shared" si="164"/>
        <v>289.26</v>
      </c>
      <c r="J653" s="99">
        <f t="shared" si="164"/>
        <v>245.21999999999997</v>
      </c>
      <c r="K653" s="99">
        <f t="shared" si="164"/>
        <v>274.44</v>
      </c>
      <c r="L653" s="99">
        <f t="shared" si="164"/>
        <v>297.26</v>
      </c>
      <c r="M653" s="99">
        <f t="shared" si="164"/>
        <v>317.31</v>
      </c>
      <c r="N653" s="100">
        <f t="shared" si="164"/>
        <v>294.30999999999995</v>
      </c>
      <c r="O653" s="14"/>
      <c r="P653" s="56" t="s">
        <v>1015</v>
      </c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</row>
    <row r="654" spans="1:71" ht="16.5" customHeight="1" x14ac:dyDescent="0.3">
      <c r="A654" s="6"/>
      <c r="B654" s="101"/>
      <c r="C654" s="6"/>
      <c r="D654" s="6"/>
      <c r="E654" s="6"/>
      <c r="F654" s="6"/>
      <c r="G654" s="6"/>
      <c r="H654" s="6"/>
      <c r="I654" s="102"/>
      <c r="J654" s="102"/>
      <c r="K654" s="102"/>
      <c r="L654" s="102"/>
      <c r="M654" s="102"/>
      <c r="N654" s="103">
        <f>+N653/B653-1</f>
        <v>2.3342018805936329</v>
      </c>
      <c r="O654" s="14"/>
      <c r="P654" s="104" t="s">
        <v>1016</v>
      </c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</row>
    <row r="655" spans="1:71" ht="16.5" customHeight="1" x14ac:dyDescent="0.3">
      <c r="A655" s="26"/>
      <c r="B655" s="105"/>
      <c r="C655" s="106">
        <f>RATE(C$335-$B$335,,-$B653,C653)</f>
        <v>2.9115214682224985E-2</v>
      </c>
      <c r="D655" s="106">
        <f t="shared" ref="D655:N655" si="165">RATE(D$335-$B$335,,-$B653,D653)</f>
        <v>6.5807922516588013E-2</v>
      </c>
      <c r="E655" s="106">
        <f t="shared" si="165"/>
        <v>0.1642493298239627</v>
      </c>
      <c r="F655" s="106">
        <f t="shared" si="165"/>
        <v>0.2637883579313488</v>
      </c>
      <c r="G655" s="106">
        <f t="shared" si="165"/>
        <v>0.27288743537366938</v>
      </c>
      <c r="H655" s="106">
        <f t="shared" si="165"/>
        <v>0.21318270571034401</v>
      </c>
      <c r="I655" s="106">
        <f t="shared" si="165"/>
        <v>0.18478438626907845</v>
      </c>
      <c r="J655" s="106">
        <f t="shared" si="165"/>
        <v>0.13623416869550506</v>
      </c>
      <c r="K655" s="106">
        <f t="shared" si="165"/>
        <v>0.1343240566833786</v>
      </c>
      <c r="L655" s="106">
        <f t="shared" si="165"/>
        <v>0.12909981094820133</v>
      </c>
      <c r="M655" s="106">
        <f t="shared" si="165"/>
        <v>0.12335109258914606</v>
      </c>
      <c r="N655" s="107">
        <f t="shared" si="165"/>
        <v>0.10556086670820269</v>
      </c>
      <c r="O655" s="26"/>
      <c r="P655" s="108" t="s">
        <v>1017</v>
      </c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  <c r="AS655" s="26"/>
      <c r="AT655" s="26"/>
      <c r="AU655" s="26"/>
      <c r="AV655" s="26"/>
      <c r="AW655" s="26"/>
      <c r="AX655" s="26"/>
      <c r="AY655" s="26"/>
      <c r="AZ655" s="26"/>
      <c r="BA655" s="26"/>
      <c r="BB655" s="26"/>
      <c r="BC655" s="26"/>
      <c r="BD655" s="26"/>
      <c r="BE655" s="26"/>
      <c r="BF655" s="26"/>
      <c r="BG655" s="26"/>
      <c r="BH655" s="26"/>
      <c r="BI655" s="26"/>
      <c r="BJ655" s="26"/>
      <c r="BK655" s="26"/>
      <c r="BL655" s="26"/>
      <c r="BM655" s="26"/>
      <c r="BN655" s="26"/>
      <c r="BO655" s="26"/>
      <c r="BP655" s="26"/>
      <c r="BQ655" s="26"/>
      <c r="BR655" s="26"/>
      <c r="BS655" s="26"/>
    </row>
    <row r="656" spans="1:71" ht="16.5" customHeight="1" x14ac:dyDescent="0.3">
      <c r="A656" s="6"/>
      <c r="B656" s="95"/>
      <c r="C656" s="96"/>
      <c r="D656" s="96">
        <f t="shared" ref="D656" si="166">+C$626+C656</f>
        <v>6.3</v>
      </c>
      <c r="E656" s="96">
        <f t="shared" ref="E656" si="167">+D$626+D656</f>
        <v>23.6</v>
      </c>
      <c r="F656" s="96">
        <f t="shared" ref="F656" si="168">+E$626+E656</f>
        <v>31.69</v>
      </c>
      <c r="G656" s="96">
        <f t="shared" ref="G656" si="169">+F$626+F656</f>
        <v>41.85</v>
      </c>
      <c r="H656" s="96">
        <f t="shared" ref="H656" si="170">+G$626+G656</f>
        <v>53.25</v>
      </c>
      <c r="I656" s="96">
        <f t="shared" ref="I656" si="171">+H$626+H656</f>
        <v>65.039999999999992</v>
      </c>
      <c r="J656" s="96">
        <f t="shared" ref="J656" si="172">+I$626+I656</f>
        <v>77.5</v>
      </c>
      <c r="K656" s="96">
        <f t="shared" ref="K656" si="173">+J$626+J656</f>
        <v>89.78</v>
      </c>
      <c r="L656" s="96">
        <f t="shared" ref="L656" si="174">+K$626+K656</f>
        <v>97.58</v>
      </c>
      <c r="M656" s="96">
        <f t="shared" ref="M656" si="175">+L$626+L656</f>
        <v>104.92999999999999</v>
      </c>
      <c r="N656" s="97">
        <f t="shared" ref="N656" si="176">+M$626+M656</f>
        <v>112.00999999999999</v>
      </c>
      <c r="O656" s="14"/>
      <c r="P656" s="56" t="s">
        <v>1014</v>
      </c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</row>
    <row r="657" spans="1:71" ht="16.5" customHeight="1" x14ac:dyDescent="0.3">
      <c r="A657" s="6"/>
      <c r="B657" s="99"/>
      <c r="C657" s="99">
        <f t="shared" ref="C657:N657" si="177">+C$636+C656</f>
        <v>84.54</v>
      </c>
      <c r="D657" s="99">
        <f t="shared" si="177"/>
        <v>93.97</v>
      </c>
      <c r="E657" s="99">
        <f t="shared" si="177"/>
        <v>133</v>
      </c>
      <c r="F657" s="99">
        <f t="shared" si="177"/>
        <v>218.87</v>
      </c>
      <c r="G657" s="99">
        <f t="shared" si="177"/>
        <v>288.66000000000003</v>
      </c>
      <c r="H657" s="99">
        <f t="shared" si="177"/>
        <v>275.13</v>
      </c>
      <c r="I657" s="99">
        <f t="shared" si="177"/>
        <v>282.95999999999998</v>
      </c>
      <c r="J657" s="99">
        <f t="shared" si="177"/>
        <v>238.92</v>
      </c>
      <c r="K657" s="99">
        <f t="shared" si="177"/>
        <v>268.14</v>
      </c>
      <c r="L657" s="99">
        <f t="shared" si="177"/>
        <v>290.95999999999998</v>
      </c>
      <c r="M657" s="99">
        <f t="shared" si="177"/>
        <v>311.01</v>
      </c>
      <c r="N657" s="100">
        <f t="shared" si="177"/>
        <v>288.01</v>
      </c>
      <c r="O657" s="14"/>
      <c r="P657" s="56" t="s">
        <v>1015</v>
      </c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</row>
    <row r="658" spans="1:71" ht="16.5" customHeight="1" x14ac:dyDescent="0.3">
      <c r="A658" s="6"/>
      <c r="B658" s="101"/>
      <c r="C658" s="6"/>
      <c r="D658" s="6"/>
      <c r="E658" s="6"/>
      <c r="F658" s="6"/>
      <c r="G658" s="6"/>
      <c r="H658" s="6"/>
      <c r="I658" s="102"/>
      <c r="J658" s="102"/>
      <c r="K658" s="102"/>
      <c r="L658" s="102"/>
      <c r="M658" s="102"/>
      <c r="N658" s="103">
        <f>+N657/C657-1</f>
        <v>2.4067896853560442</v>
      </c>
      <c r="O658" s="14"/>
      <c r="P658" s="104" t="s">
        <v>1016</v>
      </c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</row>
    <row r="659" spans="1:71" ht="16.5" customHeight="1" x14ac:dyDescent="0.3">
      <c r="A659" s="26"/>
      <c r="B659" s="105"/>
      <c r="C659" s="106"/>
      <c r="D659" s="106">
        <f>RATE(D$335-$B$335,,-$C657,D657)</f>
        <v>5.4298264652610048E-2</v>
      </c>
      <c r="E659" s="106">
        <f t="shared" ref="E659:N659" si="178">RATE(E$335-$B$335,,-$C657,E657)</f>
        <v>0.16304485873401783</v>
      </c>
      <c r="F659" s="106">
        <f t="shared" si="178"/>
        <v>0.26847233142727289</v>
      </c>
      <c r="G659" s="106">
        <f t="shared" si="178"/>
        <v>0.27839443888296767</v>
      </c>
      <c r="H659" s="106">
        <f t="shared" si="178"/>
        <v>0.21734203196378502</v>
      </c>
      <c r="I659" s="106">
        <f t="shared" si="178"/>
        <v>0.18837040878635872</v>
      </c>
      <c r="J659" s="106">
        <f t="shared" si="178"/>
        <v>0.13867237064013044</v>
      </c>
      <c r="K659" s="106">
        <f t="shared" si="178"/>
        <v>0.13684152639661895</v>
      </c>
      <c r="L659" s="106">
        <f t="shared" si="178"/>
        <v>0.1315587427379718</v>
      </c>
      <c r="M659" s="106">
        <f t="shared" si="178"/>
        <v>0.12571479411790171</v>
      </c>
      <c r="N659" s="107">
        <f t="shared" si="178"/>
        <v>0.10754686036744079</v>
      </c>
      <c r="O659" s="26"/>
      <c r="P659" s="108" t="s">
        <v>1017</v>
      </c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/>
      <c r="AV659" s="26"/>
      <c r="AW659" s="26"/>
      <c r="AX659" s="26"/>
      <c r="AY659" s="26"/>
      <c r="AZ659" s="26"/>
      <c r="BA659" s="26"/>
      <c r="BB659" s="26"/>
      <c r="BC659" s="26"/>
      <c r="BD659" s="26"/>
      <c r="BE659" s="26"/>
      <c r="BF659" s="26"/>
      <c r="BG659" s="26"/>
      <c r="BH659" s="26"/>
      <c r="BI659" s="26"/>
      <c r="BJ659" s="26"/>
      <c r="BK659" s="26"/>
      <c r="BL659" s="26"/>
      <c r="BM659" s="26"/>
      <c r="BN659" s="26"/>
      <c r="BO659" s="26"/>
      <c r="BP659" s="26"/>
      <c r="BQ659" s="26"/>
      <c r="BR659" s="26"/>
      <c r="BS659" s="26"/>
    </row>
    <row r="660" spans="1:71" ht="16.5" customHeight="1" x14ac:dyDescent="0.3">
      <c r="A660" s="6"/>
      <c r="B660" s="95"/>
      <c r="C660" s="96"/>
      <c r="D660" s="96"/>
      <c r="E660" s="96">
        <f t="shared" ref="E660" si="179">+D$626+D660</f>
        <v>17.3</v>
      </c>
      <c r="F660" s="96">
        <f t="shared" ref="F660" si="180">+E$626+E660</f>
        <v>25.39</v>
      </c>
      <c r="G660" s="96">
        <f t="shared" ref="G660" si="181">+F$626+F660</f>
        <v>35.549999999999997</v>
      </c>
      <c r="H660" s="96">
        <f t="shared" ref="H660" si="182">+G$626+G660</f>
        <v>46.949999999999996</v>
      </c>
      <c r="I660" s="96">
        <f t="shared" ref="I660" si="183">+H$626+H660</f>
        <v>58.739999999999995</v>
      </c>
      <c r="J660" s="96">
        <f t="shared" ref="J660" si="184">+I$626+I660</f>
        <v>71.199999999999989</v>
      </c>
      <c r="K660" s="96">
        <f t="shared" ref="K660" si="185">+J$626+J660</f>
        <v>83.47999999999999</v>
      </c>
      <c r="L660" s="96">
        <f t="shared" ref="L660" si="186">+K$626+K660</f>
        <v>91.279999999999987</v>
      </c>
      <c r="M660" s="96">
        <f t="shared" ref="M660" si="187">+L$626+L660</f>
        <v>98.629999999999981</v>
      </c>
      <c r="N660" s="97">
        <f t="shared" ref="N660" si="188">+M$626+M660</f>
        <v>105.70999999999998</v>
      </c>
      <c r="O660" s="14"/>
      <c r="P660" s="56" t="s">
        <v>1014</v>
      </c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</row>
    <row r="661" spans="1:71" ht="16.5" customHeight="1" x14ac:dyDescent="0.3">
      <c r="A661" s="6"/>
      <c r="B661" s="99"/>
      <c r="C661" s="99"/>
      <c r="D661" s="99">
        <f t="shared" ref="D661:N661" si="189">+D$636+D660</f>
        <v>87.67</v>
      </c>
      <c r="E661" s="99">
        <f t="shared" si="189"/>
        <v>126.7</v>
      </c>
      <c r="F661" s="99">
        <f t="shared" si="189"/>
        <v>212.57</v>
      </c>
      <c r="G661" s="99">
        <f t="shared" si="189"/>
        <v>282.36</v>
      </c>
      <c r="H661" s="99">
        <f t="shared" si="189"/>
        <v>268.83</v>
      </c>
      <c r="I661" s="99">
        <f t="shared" si="189"/>
        <v>276.65999999999997</v>
      </c>
      <c r="J661" s="99">
        <f t="shared" si="189"/>
        <v>232.61999999999998</v>
      </c>
      <c r="K661" s="99">
        <f t="shared" si="189"/>
        <v>261.84000000000003</v>
      </c>
      <c r="L661" s="99">
        <f t="shared" si="189"/>
        <v>284.65999999999997</v>
      </c>
      <c r="M661" s="99">
        <f t="shared" si="189"/>
        <v>304.70999999999998</v>
      </c>
      <c r="N661" s="100">
        <f t="shared" si="189"/>
        <v>281.70999999999998</v>
      </c>
      <c r="O661" s="14"/>
      <c r="P661" s="56" t="s">
        <v>1015</v>
      </c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</row>
    <row r="662" spans="1:71" ht="16.5" customHeight="1" x14ac:dyDescent="0.3">
      <c r="A662" s="6"/>
      <c r="B662" s="101"/>
      <c r="C662" s="6"/>
      <c r="D662" s="6"/>
      <c r="E662" s="6"/>
      <c r="F662" s="6"/>
      <c r="G662" s="6"/>
      <c r="H662" s="6"/>
      <c r="I662" s="102"/>
      <c r="J662" s="102"/>
      <c r="K662" s="102"/>
      <c r="L662" s="102"/>
      <c r="M662" s="102"/>
      <c r="N662" s="103">
        <f>+N661/D661-1</f>
        <v>2.2132998745294854</v>
      </c>
      <c r="O662" s="14"/>
      <c r="P662" s="104" t="s">
        <v>1016</v>
      </c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</row>
    <row r="663" spans="1:71" ht="16.5" customHeight="1" x14ac:dyDescent="0.3">
      <c r="A663" s="26"/>
      <c r="B663" s="105"/>
      <c r="C663" s="106"/>
      <c r="D663" s="106"/>
      <c r="E663" s="106">
        <f>RATE(E$335-$B$335,,-$D661,E661)</f>
        <v>0.13059884149384846</v>
      </c>
      <c r="F663" s="106">
        <f t="shared" ref="F663:N663" si="190">RATE(F$335-$B$335,,-$D661,F661)</f>
        <v>0.24785102904649634</v>
      </c>
      <c r="G663" s="106">
        <f t="shared" si="190"/>
        <v>0.26354418478099001</v>
      </c>
      <c r="H663" s="106">
        <f t="shared" si="190"/>
        <v>0.20532580420050484</v>
      </c>
      <c r="I663" s="106">
        <f t="shared" si="190"/>
        <v>0.1784179196748566</v>
      </c>
      <c r="J663" s="106">
        <f t="shared" si="190"/>
        <v>0.12972959419300328</v>
      </c>
      <c r="K663" s="106">
        <f t="shared" si="190"/>
        <v>0.12927140634348361</v>
      </c>
      <c r="L663" s="106">
        <f t="shared" si="190"/>
        <v>0.12498710346515508</v>
      </c>
      <c r="M663" s="106">
        <f t="shared" si="190"/>
        <v>0.11991500547236733</v>
      </c>
      <c r="N663" s="107">
        <f t="shared" si="190"/>
        <v>0.1021632806170801</v>
      </c>
      <c r="O663" s="26"/>
      <c r="P663" s="108" t="s">
        <v>1017</v>
      </c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6"/>
      <c r="AW663" s="26"/>
      <c r="AX663" s="26"/>
      <c r="AY663" s="26"/>
      <c r="AZ663" s="26"/>
      <c r="BA663" s="26"/>
      <c r="BB663" s="26"/>
      <c r="BC663" s="26"/>
      <c r="BD663" s="26"/>
      <c r="BE663" s="26"/>
      <c r="BF663" s="26"/>
      <c r="BG663" s="26"/>
      <c r="BH663" s="26"/>
      <c r="BI663" s="26"/>
      <c r="BJ663" s="26"/>
      <c r="BK663" s="26"/>
      <c r="BL663" s="26"/>
      <c r="BM663" s="26"/>
      <c r="BN663" s="26"/>
      <c r="BO663" s="26"/>
      <c r="BP663" s="26"/>
      <c r="BQ663" s="26"/>
      <c r="BR663" s="26"/>
      <c r="BS663" s="26"/>
    </row>
    <row r="664" spans="1:71" ht="16.5" customHeight="1" x14ac:dyDescent="0.3">
      <c r="A664" s="6"/>
      <c r="B664" s="95"/>
      <c r="C664" s="96"/>
      <c r="D664" s="96"/>
      <c r="E664" s="96"/>
      <c r="F664" s="96">
        <f t="shared" ref="F664" si="191">+E$626+E664</f>
        <v>8.09</v>
      </c>
      <c r="G664" s="96">
        <f t="shared" ref="G664" si="192">+F$626+F664</f>
        <v>18.25</v>
      </c>
      <c r="H664" s="96">
        <f t="shared" ref="H664" si="193">+G$626+G664</f>
        <v>29.65</v>
      </c>
      <c r="I664" s="96">
        <f t="shared" ref="I664" si="194">+H$626+H664</f>
        <v>41.44</v>
      </c>
      <c r="J664" s="96">
        <f t="shared" ref="J664" si="195">+I$626+I664</f>
        <v>53.9</v>
      </c>
      <c r="K664" s="96">
        <f t="shared" ref="K664" si="196">+J$626+J664</f>
        <v>66.179999999999993</v>
      </c>
      <c r="L664" s="96">
        <f t="shared" ref="L664" si="197">+K$626+K664</f>
        <v>73.97999999999999</v>
      </c>
      <c r="M664" s="96">
        <f t="shared" ref="M664" si="198">+L$626+L664</f>
        <v>81.329999999999984</v>
      </c>
      <c r="N664" s="97">
        <f t="shared" ref="N664" si="199">+M$626+M664</f>
        <v>88.409999999999982</v>
      </c>
      <c r="O664" s="14"/>
      <c r="P664" s="56" t="s">
        <v>1014</v>
      </c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</row>
    <row r="665" spans="1:71" ht="16.5" customHeight="1" x14ac:dyDescent="0.3">
      <c r="A665" s="6"/>
      <c r="B665" s="99"/>
      <c r="C665" s="99"/>
      <c r="D665" s="99"/>
      <c r="E665" s="99">
        <f t="shared" ref="E665:N665" si="200">+E$636+E664</f>
        <v>109.4</v>
      </c>
      <c r="F665" s="99">
        <f t="shared" si="200"/>
        <v>195.27</v>
      </c>
      <c r="G665" s="99">
        <f t="shared" si="200"/>
        <v>265.06</v>
      </c>
      <c r="H665" s="99">
        <f t="shared" si="200"/>
        <v>251.53</v>
      </c>
      <c r="I665" s="99">
        <f t="shared" si="200"/>
        <v>259.36</v>
      </c>
      <c r="J665" s="99">
        <f t="shared" si="200"/>
        <v>215.32</v>
      </c>
      <c r="K665" s="99">
        <f t="shared" si="200"/>
        <v>244.54000000000002</v>
      </c>
      <c r="L665" s="99">
        <f t="shared" si="200"/>
        <v>267.36</v>
      </c>
      <c r="M665" s="99">
        <f t="shared" si="200"/>
        <v>287.40999999999997</v>
      </c>
      <c r="N665" s="100">
        <f t="shared" si="200"/>
        <v>264.40999999999997</v>
      </c>
      <c r="O665" s="14"/>
      <c r="P665" s="56" t="s">
        <v>1015</v>
      </c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</row>
    <row r="666" spans="1:71" ht="16.5" customHeight="1" x14ac:dyDescent="0.3">
      <c r="A666" s="6"/>
      <c r="B666" s="101"/>
      <c r="C666" s="6"/>
      <c r="D666" s="6"/>
      <c r="E666" s="6"/>
      <c r="F666" s="6"/>
      <c r="G666" s="6"/>
      <c r="H666" s="6"/>
      <c r="I666" s="102"/>
      <c r="J666" s="102"/>
      <c r="K666" s="102"/>
      <c r="L666" s="102"/>
      <c r="M666" s="102"/>
      <c r="N666" s="103">
        <f>+N665/E665-1</f>
        <v>1.4169104204753196</v>
      </c>
      <c r="O666" s="14"/>
      <c r="P666" s="104" t="s">
        <v>1016</v>
      </c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</row>
    <row r="667" spans="1:71" ht="16.5" customHeight="1" x14ac:dyDescent="0.3">
      <c r="A667" s="26"/>
      <c r="B667" s="105"/>
      <c r="C667" s="106"/>
      <c r="D667" s="106"/>
      <c r="E667" s="106"/>
      <c r="F667" s="106">
        <f>RATE(F$335-$B$335,,-$E665,F665)</f>
        <v>0.1558581805812275</v>
      </c>
      <c r="G667" s="106">
        <f t="shared" ref="G667:N667" si="201">RATE(G$335-$B$335,,-$E665,G665)</f>
        <v>0.19361804095342239</v>
      </c>
      <c r="H667" s="106">
        <f t="shared" si="201"/>
        <v>0.14884669217489657</v>
      </c>
      <c r="I667" s="106">
        <f t="shared" si="201"/>
        <v>0.13124089440750059</v>
      </c>
      <c r="J667" s="106">
        <f t="shared" si="201"/>
        <v>8.8324437773044967E-2</v>
      </c>
      <c r="K667" s="106">
        <f t="shared" si="201"/>
        <v>9.3489788521425615E-2</v>
      </c>
      <c r="L667" s="106">
        <f t="shared" si="201"/>
        <v>9.3472615113107477E-2</v>
      </c>
      <c r="M667" s="106">
        <f t="shared" si="201"/>
        <v>9.1779560083045747E-2</v>
      </c>
      <c r="N667" s="107">
        <f t="shared" si="201"/>
        <v>7.6312488677475906E-2</v>
      </c>
      <c r="O667" s="26"/>
      <c r="P667" s="108" t="s">
        <v>1017</v>
      </c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6"/>
      <c r="AX667" s="26"/>
      <c r="AY667" s="26"/>
      <c r="AZ667" s="26"/>
      <c r="BA667" s="26"/>
      <c r="BB667" s="26"/>
      <c r="BC667" s="26"/>
      <c r="BD667" s="26"/>
      <c r="BE667" s="26"/>
      <c r="BF667" s="26"/>
      <c r="BG667" s="26"/>
      <c r="BH667" s="26"/>
      <c r="BI667" s="26"/>
      <c r="BJ667" s="26"/>
      <c r="BK667" s="26"/>
      <c r="BL667" s="26"/>
      <c r="BM667" s="26"/>
      <c r="BN667" s="26"/>
      <c r="BO667" s="26"/>
      <c r="BP667" s="26"/>
      <c r="BQ667" s="26"/>
      <c r="BR667" s="26"/>
      <c r="BS667" s="26"/>
    </row>
    <row r="668" spans="1:71" ht="16.5" customHeight="1" x14ac:dyDescent="0.3">
      <c r="A668" s="6"/>
      <c r="B668" s="95"/>
      <c r="C668" s="96"/>
      <c r="D668" s="96"/>
      <c r="E668" s="96"/>
      <c r="F668" s="96"/>
      <c r="G668" s="96">
        <f t="shared" ref="G668" si="202">+F$626+F668</f>
        <v>10.16</v>
      </c>
      <c r="H668" s="96">
        <f t="shared" ref="H668" si="203">+G$626+G668</f>
        <v>21.560000000000002</v>
      </c>
      <c r="I668" s="96">
        <f t="shared" ref="I668" si="204">+H$626+H668</f>
        <v>33.35</v>
      </c>
      <c r="J668" s="96">
        <f t="shared" ref="J668" si="205">+I$626+I668</f>
        <v>45.81</v>
      </c>
      <c r="K668" s="96">
        <f t="shared" ref="K668" si="206">+J$626+J668</f>
        <v>58.09</v>
      </c>
      <c r="L668" s="96">
        <f t="shared" ref="L668" si="207">+K$626+K668</f>
        <v>65.89</v>
      </c>
      <c r="M668" s="96">
        <f t="shared" ref="M668" si="208">+L$626+L668</f>
        <v>73.239999999999995</v>
      </c>
      <c r="N668" s="97">
        <f t="shared" ref="N668" si="209">+M$626+M668</f>
        <v>80.319999999999993</v>
      </c>
      <c r="O668" s="14"/>
      <c r="P668" s="56" t="s">
        <v>1014</v>
      </c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</row>
    <row r="669" spans="1:71" ht="16.5" customHeight="1" x14ac:dyDescent="0.3">
      <c r="A669" s="6"/>
      <c r="B669" s="99"/>
      <c r="C669" s="99"/>
      <c r="D669" s="99"/>
      <c r="E669" s="99"/>
      <c r="F669" s="99">
        <f t="shared" ref="F669:N669" si="210">+F$636+F668</f>
        <v>187.18</v>
      </c>
      <c r="G669" s="99">
        <f t="shared" si="210"/>
        <v>256.97000000000003</v>
      </c>
      <c r="H669" s="99">
        <f t="shared" si="210"/>
        <v>243.44</v>
      </c>
      <c r="I669" s="99">
        <f t="shared" si="210"/>
        <v>251.26999999999998</v>
      </c>
      <c r="J669" s="99">
        <f t="shared" si="210"/>
        <v>207.23</v>
      </c>
      <c r="K669" s="99">
        <f t="shared" si="210"/>
        <v>236.45000000000002</v>
      </c>
      <c r="L669" s="99">
        <f t="shared" si="210"/>
        <v>259.27</v>
      </c>
      <c r="M669" s="99">
        <f t="shared" si="210"/>
        <v>279.32</v>
      </c>
      <c r="N669" s="100">
        <f t="shared" si="210"/>
        <v>256.32</v>
      </c>
      <c r="O669" s="14"/>
      <c r="P669" s="56" t="s">
        <v>1015</v>
      </c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</row>
    <row r="670" spans="1:71" ht="16.5" customHeight="1" x14ac:dyDescent="0.3">
      <c r="A670" s="6"/>
      <c r="B670" s="101"/>
      <c r="C670" s="6"/>
      <c r="D670" s="6"/>
      <c r="E670" s="6"/>
      <c r="F670" s="6"/>
      <c r="G670" s="6"/>
      <c r="H670" s="6"/>
      <c r="I670" s="102"/>
      <c r="J670" s="102"/>
      <c r="K670" s="102"/>
      <c r="L670" s="102"/>
      <c r="M670" s="102"/>
      <c r="N670" s="103">
        <f>+N669/F669-1</f>
        <v>0.36937707019980759</v>
      </c>
      <c r="O670" s="14"/>
      <c r="P670" s="104" t="s">
        <v>1016</v>
      </c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</row>
    <row r="671" spans="1:71" ht="16.5" customHeight="1" x14ac:dyDescent="0.3">
      <c r="A671" s="26"/>
      <c r="B671" s="105"/>
      <c r="C671" s="106"/>
      <c r="D671" s="106"/>
      <c r="E671" s="106"/>
      <c r="F671" s="106"/>
      <c r="G671" s="106">
        <f>RATE(G$335-$B$335,,-$F669,G669)</f>
        <v>6.542920265861471E-2</v>
      </c>
      <c r="H671" s="106">
        <f t="shared" ref="H671:N671" si="211">RATE(H$335-$B$335,,-$F669,H669)</f>
        <v>4.4773341854355671E-2</v>
      </c>
      <c r="I671" s="106">
        <f t="shared" si="211"/>
        <v>4.296261736496023E-2</v>
      </c>
      <c r="J671" s="106">
        <f t="shared" si="211"/>
        <v>1.280106186563686E-2</v>
      </c>
      <c r="K671" s="106">
        <f t="shared" si="211"/>
        <v>2.6302866042060238E-2</v>
      </c>
      <c r="L671" s="106">
        <f t="shared" si="211"/>
        <v>3.3116463642305256E-2</v>
      </c>
      <c r="M671" s="106">
        <f t="shared" si="211"/>
        <v>3.705997196540118E-2</v>
      </c>
      <c r="N671" s="107">
        <f t="shared" si="211"/>
        <v>2.6542468332186042E-2</v>
      </c>
      <c r="O671" s="26"/>
      <c r="P671" s="108" t="s">
        <v>1017</v>
      </c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6"/>
      <c r="AX671" s="26"/>
      <c r="AY671" s="26"/>
      <c r="AZ671" s="26"/>
      <c r="BA671" s="26"/>
      <c r="BB671" s="26"/>
      <c r="BC671" s="26"/>
      <c r="BD671" s="26"/>
      <c r="BE671" s="26"/>
      <c r="BF671" s="26"/>
      <c r="BG671" s="26"/>
      <c r="BH671" s="26"/>
      <c r="BI671" s="26"/>
      <c r="BJ671" s="26"/>
      <c r="BK671" s="26"/>
      <c r="BL671" s="26"/>
      <c r="BM671" s="26"/>
      <c r="BN671" s="26"/>
      <c r="BO671" s="26"/>
      <c r="BP671" s="26"/>
      <c r="BQ671" s="26"/>
      <c r="BR671" s="26"/>
      <c r="BS671" s="26"/>
    </row>
    <row r="672" spans="1:71" ht="16.5" customHeight="1" x14ac:dyDescent="0.3">
      <c r="A672" s="6"/>
      <c r="B672" s="95"/>
      <c r="C672" s="96"/>
      <c r="D672" s="96"/>
      <c r="E672" s="96"/>
      <c r="F672" s="96"/>
      <c r="G672" s="96"/>
      <c r="H672" s="96">
        <f t="shared" ref="H672" si="212">+G$626+G672</f>
        <v>11.4</v>
      </c>
      <c r="I672" s="96">
        <f t="shared" ref="I672" si="213">+H$626+H672</f>
        <v>23.189999999999998</v>
      </c>
      <c r="J672" s="96">
        <f t="shared" ref="J672" si="214">+I$626+I672</f>
        <v>35.65</v>
      </c>
      <c r="K672" s="96">
        <f t="shared" ref="K672" si="215">+J$626+J672</f>
        <v>47.93</v>
      </c>
      <c r="L672" s="96">
        <f t="shared" ref="L672" si="216">+K$626+K672</f>
        <v>55.73</v>
      </c>
      <c r="M672" s="96">
        <f t="shared" ref="M672" si="217">+L$626+L672</f>
        <v>63.08</v>
      </c>
      <c r="N672" s="97">
        <f t="shared" ref="N672" si="218">+M$626+M672</f>
        <v>70.16</v>
      </c>
      <c r="O672" s="14"/>
      <c r="P672" s="56" t="s">
        <v>1014</v>
      </c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</row>
    <row r="673" spans="1:71" ht="16.5" customHeight="1" x14ac:dyDescent="0.3">
      <c r="A673" s="6"/>
      <c r="B673" s="99"/>
      <c r="C673" s="99"/>
      <c r="D673" s="99"/>
      <c r="E673" s="99"/>
      <c r="F673" s="99"/>
      <c r="G673" s="99">
        <f t="shared" ref="F673:N673" si="219">+G$636+G672</f>
        <v>246.81</v>
      </c>
      <c r="H673" s="99">
        <f t="shared" si="219"/>
        <v>233.28</v>
      </c>
      <c r="I673" s="99">
        <f t="shared" si="219"/>
        <v>241.10999999999999</v>
      </c>
      <c r="J673" s="99">
        <f t="shared" si="219"/>
        <v>197.07</v>
      </c>
      <c r="K673" s="99">
        <f t="shared" si="219"/>
        <v>226.29000000000002</v>
      </c>
      <c r="L673" s="99">
        <f t="shared" si="219"/>
        <v>249.10999999999999</v>
      </c>
      <c r="M673" s="99">
        <f t="shared" si="219"/>
        <v>269.16000000000003</v>
      </c>
      <c r="N673" s="100">
        <f t="shared" si="219"/>
        <v>246.16</v>
      </c>
      <c r="O673" s="14"/>
      <c r="P673" s="56" t="s">
        <v>1015</v>
      </c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</row>
    <row r="674" spans="1:71" ht="16.5" customHeight="1" x14ac:dyDescent="0.3">
      <c r="A674" s="6"/>
      <c r="B674" s="101"/>
      <c r="C674" s="6"/>
      <c r="D674" s="6"/>
      <c r="E674" s="6"/>
      <c r="F674" s="6"/>
      <c r="G674" s="6"/>
      <c r="H674" s="6"/>
      <c r="I674" s="102"/>
      <c r="J674" s="102"/>
      <c r="K674" s="102"/>
      <c r="L674" s="102"/>
      <c r="M674" s="102"/>
      <c r="N674" s="103">
        <f>+N673/G673-1</f>
        <v>-2.6336047972124188E-3</v>
      </c>
      <c r="O674" s="14"/>
      <c r="P674" s="104" t="s">
        <v>1016</v>
      </c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</row>
    <row r="675" spans="1:71" ht="16.5" customHeight="1" x14ac:dyDescent="0.3">
      <c r="A675" s="26"/>
      <c r="B675" s="105"/>
      <c r="C675" s="106"/>
      <c r="D675" s="106"/>
      <c r="E675" s="106"/>
      <c r="F675" s="106"/>
      <c r="G675" s="106"/>
      <c r="H675" s="106">
        <f>RATE(H$335-$B$335,,-$G673,H673)</f>
        <v>-9.3525504543888714E-3</v>
      </c>
      <c r="I675" s="106">
        <f t="shared" ref="I675:N675" si="220">RATE(I$335-$B$335,,-$G673,I673)</f>
        <v>-3.3323708511162784E-3</v>
      </c>
      <c r="J675" s="106">
        <f t="shared" si="220"/>
        <v>-2.7740443550547788E-2</v>
      </c>
      <c r="K675" s="106">
        <f t="shared" si="220"/>
        <v>-9.5982452131228527E-3</v>
      </c>
      <c r="L675" s="106">
        <f t="shared" si="220"/>
        <v>9.2800594467342171E-4</v>
      </c>
      <c r="M675" s="106">
        <f t="shared" si="220"/>
        <v>7.9117875790507865E-3</v>
      </c>
      <c r="N675" s="107">
        <f t="shared" si="220"/>
        <v>-2.1973242476704466E-4</v>
      </c>
      <c r="O675" s="26"/>
      <c r="P675" s="108" t="s">
        <v>1017</v>
      </c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6"/>
      <c r="AX675" s="26"/>
      <c r="AY675" s="26"/>
      <c r="AZ675" s="26"/>
      <c r="BA675" s="26"/>
      <c r="BB675" s="26"/>
      <c r="BC675" s="26"/>
      <c r="BD675" s="26"/>
      <c r="BE675" s="26"/>
      <c r="BF675" s="26"/>
      <c r="BG675" s="26"/>
      <c r="BH675" s="26"/>
      <c r="BI675" s="26"/>
      <c r="BJ675" s="26"/>
      <c r="BK675" s="26"/>
      <c r="BL675" s="26"/>
      <c r="BM675" s="26"/>
      <c r="BN675" s="26"/>
      <c r="BO675" s="26"/>
      <c r="BP675" s="26"/>
      <c r="BQ675" s="26"/>
      <c r="BR675" s="26"/>
      <c r="BS675" s="26"/>
    </row>
    <row r="676" spans="1:71" ht="16.5" customHeight="1" x14ac:dyDescent="0.3">
      <c r="A676" s="6"/>
      <c r="B676" s="95"/>
      <c r="C676" s="96"/>
      <c r="D676" s="96"/>
      <c r="E676" s="96"/>
      <c r="F676" s="96"/>
      <c r="G676" s="96"/>
      <c r="H676" s="96"/>
      <c r="I676" s="96">
        <f t="shared" ref="I676" si="221">+H$626+H676</f>
        <v>11.79</v>
      </c>
      <c r="J676" s="96">
        <f t="shared" ref="J676" si="222">+I$626+I676</f>
        <v>24.25</v>
      </c>
      <c r="K676" s="96">
        <f t="shared" ref="K676" si="223">+J$626+J676</f>
        <v>36.53</v>
      </c>
      <c r="L676" s="96">
        <f t="shared" ref="L676" si="224">+K$626+K676</f>
        <v>44.33</v>
      </c>
      <c r="M676" s="96">
        <f t="shared" ref="M676" si="225">+L$626+L676</f>
        <v>51.68</v>
      </c>
      <c r="N676" s="97">
        <f t="shared" ref="N676" si="226">+M$626+M676</f>
        <v>58.76</v>
      </c>
      <c r="O676" s="14"/>
      <c r="P676" s="56" t="s">
        <v>1014</v>
      </c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</row>
    <row r="677" spans="1:71" ht="16.5" customHeight="1" x14ac:dyDescent="0.3">
      <c r="A677" s="6"/>
      <c r="B677" s="98"/>
      <c r="C677" s="99"/>
      <c r="D677" s="99"/>
      <c r="E677" s="99"/>
      <c r="F677" s="99"/>
      <c r="G677" s="99"/>
      <c r="H677" s="99">
        <f t="shared" ref="H677:N677" si="227">+H$636+H676</f>
        <v>221.88</v>
      </c>
      <c r="I677" s="99">
        <f t="shared" si="227"/>
        <v>229.70999999999998</v>
      </c>
      <c r="J677" s="99">
        <f t="shared" si="227"/>
        <v>185.67</v>
      </c>
      <c r="K677" s="99">
        <f t="shared" si="227"/>
        <v>214.89000000000001</v>
      </c>
      <c r="L677" s="99">
        <f t="shared" si="227"/>
        <v>237.70999999999998</v>
      </c>
      <c r="M677" s="99">
        <f t="shared" si="227"/>
        <v>257.76</v>
      </c>
      <c r="N677" s="100">
        <f t="shared" si="227"/>
        <v>234.76</v>
      </c>
      <c r="O677" s="14"/>
      <c r="P677" s="56" t="s">
        <v>1015</v>
      </c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</row>
    <row r="678" spans="1:71" ht="16.5" customHeight="1" x14ac:dyDescent="0.3">
      <c r="A678" s="6"/>
      <c r="B678" s="101"/>
      <c r="C678" s="6"/>
      <c r="D678" s="6"/>
      <c r="E678" s="6"/>
      <c r="F678" s="6"/>
      <c r="G678" s="6"/>
      <c r="H678" s="6"/>
      <c r="I678" s="102"/>
      <c r="J678" s="102"/>
      <c r="K678" s="102"/>
      <c r="L678" s="102"/>
      <c r="M678" s="102"/>
      <c r="N678" s="103">
        <f>+N677/H677-1</f>
        <v>5.8049396069947745E-2</v>
      </c>
      <c r="O678" s="14"/>
      <c r="P678" s="104" t="s">
        <v>1016</v>
      </c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</row>
    <row r="679" spans="1:71" ht="16.5" customHeight="1" x14ac:dyDescent="0.3">
      <c r="A679" s="26"/>
      <c r="B679" s="105"/>
      <c r="C679" s="106"/>
      <c r="D679" s="106"/>
      <c r="E679" s="106"/>
      <c r="F679" s="106"/>
      <c r="G679" s="106"/>
      <c r="H679" s="106"/>
      <c r="I679" s="106">
        <f t="shared" ref="I679:N679" si="228">RATE(I$335-$H$335,,-$H677,I677)</f>
        <v>3.5289345592211856E-2</v>
      </c>
      <c r="J679" s="106">
        <f t="shared" si="228"/>
        <v>-8.5230259757288138E-2</v>
      </c>
      <c r="K679" s="106">
        <f t="shared" si="228"/>
        <v>-1.0613417929678211E-2</v>
      </c>
      <c r="L679" s="106">
        <f t="shared" si="228"/>
        <v>1.7377956870295939E-2</v>
      </c>
      <c r="M679" s="106">
        <f t="shared" si="228"/>
        <v>3.0432322590301899E-2</v>
      </c>
      <c r="N679" s="107">
        <f t="shared" si="228"/>
        <v>9.4488647157192265E-3</v>
      </c>
      <c r="O679" s="26"/>
      <c r="P679" s="108" t="s">
        <v>1017</v>
      </c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6"/>
      <c r="AW679" s="26"/>
      <c r="AX679" s="26"/>
      <c r="AY679" s="26"/>
      <c r="AZ679" s="26"/>
      <c r="BA679" s="26"/>
      <c r="BB679" s="26"/>
      <c r="BC679" s="26"/>
      <c r="BD679" s="26"/>
      <c r="BE679" s="26"/>
      <c r="BF679" s="26"/>
      <c r="BG679" s="26"/>
      <c r="BH679" s="26"/>
      <c r="BI679" s="26"/>
      <c r="BJ679" s="26"/>
      <c r="BK679" s="26"/>
      <c r="BL679" s="26"/>
      <c r="BM679" s="26"/>
      <c r="BN679" s="26"/>
      <c r="BO679" s="26"/>
      <c r="BP679" s="26"/>
      <c r="BQ679" s="26"/>
      <c r="BR679" s="26"/>
      <c r="BS679" s="26"/>
    </row>
    <row r="680" spans="1:71" ht="16.5" customHeight="1" x14ac:dyDescent="0.3">
      <c r="A680" s="6"/>
      <c r="B680" s="95"/>
      <c r="C680" s="96"/>
      <c r="D680" s="96"/>
      <c r="E680" s="96"/>
      <c r="F680" s="96"/>
      <c r="G680" s="96"/>
      <c r="H680" s="96"/>
      <c r="I680" s="96"/>
      <c r="J680" s="96">
        <f t="shared" ref="J680:N680" si="229">+I$626+I680</f>
        <v>12.46</v>
      </c>
      <c r="K680" s="96">
        <f t="shared" si="229"/>
        <v>24.740000000000002</v>
      </c>
      <c r="L680" s="96">
        <f t="shared" si="229"/>
        <v>32.54</v>
      </c>
      <c r="M680" s="96">
        <f t="shared" si="229"/>
        <v>39.89</v>
      </c>
      <c r="N680" s="97">
        <f t="shared" si="229"/>
        <v>46.97</v>
      </c>
      <c r="O680" s="14"/>
      <c r="P680" s="56" t="s">
        <v>1014</v>
      </c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</row>
    <row r="681" spans="1:71" ht="16.5" customHeight="1" x14ac:dyDescent="0.3">
      <c r="A681" s="6"/>
      <c r="B681" s="98"/>
      <c r="C681" s="99"/>
      <c r="D681" s="99"/>
      <c r="E681" s="99"/>
      <c r="F681" s="99"/>
      <c r="G681" s="99"/>
      <c r="H681" s="99"/>
      <c r="I681" s="99">
        <f t="shared" ref="I681:N681" si="230">+I$636+I680</f>
        <v>217.92</v>
      </c>
      <c r="J681" s="99">
        <f t="shared" si="230"/>
        <v>173.88</v>
      </c>
      <c r="K681" s="99">
        <f t="shared" si="230"/>
        <v>203.10000000000002</v>
      </c>
      <c r="L681" s="99">
        <f t="shared" si="230"/>
        <v>225.92</v>
      </c>
      <c r="M681" s="99">
        <f t="shared" si="230"/>
        <v>245.97000000000003</v>
      </c>
      <c r="N681" s="100">
        <f t="shared" si="230"/>
        <v>222.97</v>
      </c>
      <c r="O681" s="14"/>
      <c r="P681" s="56" t="s">
        <v>1015</v>
      </c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</row>
    <row r="682" spans="1:71" ht="16.5" customHeight="1" x14ac:dyDescent="0.3">
      <c r="A682" s="6"/>
      <c r="B682" s="101"/>
      <c r="C682" s="6"/>
      <c r="D682" s="6"/>
      <c r="E682" s="6"/>
      <c r="F682" s="6"/>
      <c r="G682" s="6"/>
      <c r="H682" s="6"/>
      <c r="I682" s="102"/>
      <c r="J682" s="102"/>
      <c r="K682" s="102"/>
      <c r="L682" s="102"/>
      <c r="M682" s="102"/>
      <c r="N682" s="103">
        <f>+N681/I681-1</f>
        <v>2.3173641703377434E-2</v>
      </c>
      <c r="O682" s="14"/>
      <c r="P682" s="104" t="s">
        <v>1016</v>
      </c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</row>
    <row r="683" spans="1:71" ht="16.5" customHeight="1" x14ac:dyDescent="0.3">
      <c r="A683" s="26"/>
      <c r="B683" s="105"/>
      <c r="C683" s="106"/>
      <c r="D683" s="106"/>
      <c r="E683" s="106"/>
      <c r="F683" s="106"/>
      <c r="G683" s="106"/>
      <c r="H683" s="106"/>
      <c r="I683" s="106"/>
      <c r="J683" s="106">
        <f t="shared" ref="J683:N683" si="231">RATE(J$335-$I$335,,-$I681,J681)</f>
        <v>-0.20209251101321588</v>
      </c>
      <c r="K683" s="106">
        <f t="shared" si="231"/>
        <v>-3.460195148815106E-2</v>
      </c>
      <c r="L683" s="106">
        <f t="shared" si="231"/>
        <v>1.20901458056848E-2</v>
      </c>
      <c r="M683" s="106">
        <f t="shared" si="231"/>
        <v>3.0733194762124803E-2</v>
      </c>
      <c r="N683" s="107">
        <f t="shared" si="231"/>
        <v>4.5923547482517478E-3</v>
      </c>
      <c r="O683" s="26"/>
      <c r="P683" s="108" t="s">
        <v>1017</v>
      </c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6"/>
      <c r="AX683" s="26"/>
      <c r="AY683" s="26"/>
      <c r="AZ683" s="26"/>
      <c r="BA683" s="26"/>
      <c r="BB683" s="26"/>
      <c r="BC683" s="26"/>
      <c r="BD683" s="26"/>
      <c r="BE683" s="26"/>
      <c r="BF683" s="26"/>
      <c r="BG683" s="26"/>
      <c r="BH683" s="26"/>
      <c r="BI683" s="26"/>
      <c r="BJ683" s="26"/>
      <c r="BK683" s="26"/>
      <c r="BL683" s="26"/>
      <c r="BM683" s="26"/>
      <c r="BN683" s="26"/>
      <c r="BO683" s="26"/>
      <c r="BP683" s="26"/>
      <c r="BQ683" s="26"/>
      <c r="BR683" s="26"/>
      <c r="BS683" s="26"/>
    </row>
    <row r="684" spans="1:71" ht="16.5" customHeight="1" x14ac:dyDescent="0.3">
      <c r="A684" s="6"/>
      <c r="B684" s="95"/>
      <c r="C684" s="96"/>
      <c r="D684" s="96"/>
      <c r="E684" s="96"/>
      <c r="F684" s="96"/>
      <c r="G684" s="96"/>
      <c r="H684" s="96"/>
      <c r="I684" s="96"/>
      <c r="J684" s="96"/>
      <c r="K684" s="96">
        <f t="shared" ref="K684:N684" si="232">+J$626+J684</f>
        <v>12.28</v>
      </c>
      <c r="L684" s="96">
        <f t="shared" si="232"/>
        <v>20.079999999999998</v>
      </c>
      <c r="M684" s="96">
        <f t="shared" si="232"/>
        <v>27.43</v>
      </c>
      <c r="N684" s="97">
        <f t="shared" si="232"/>
        <v>34.51</v>
      </c>
      <c r="O684" s="14"/>
      <c r="P684" s="56" t="s">
        <v>1014</v>
      </c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</row>
    <row r="685" spans="1:71" ht="16.5" customHeight="1" x14ac:dyDescent="0.3">
      <c r="A685" s="6"/>
      <c r="B685" s="98"/>
      <c r="C685" s="99"/>
      <c r="D685" s="99"/>
      <c r="E685" s="99"/>
      <c r="F685" s="99"/>
      <c r="G685" s="99"/>
      <c r="H685" s="99"/>
      <c r="I685" s="99"/>
      <c r="J685" s="99">
        <f t="shared" ref="J685:N685" si="233">+J$636+J684</f>
        <v>161.41999999999999</v>
      </c>
      <c r="K685" s="99">
        <f t="shared" si="233"/>
        <v>190.64000000000001</v>
      </c>
      <c r="L685" s="99">
        <f t="shared" si="233"/>
        <v>213.45999999999998</v>
      </c>
      <c r="M685" s="99">
        <f t="shared" si="233"/>
        <v>233.51000000000002</v>
      </c>
      <c r="N685" s="100">
        <f t="shared" si="233"/>
        <v>210.51</v>
      </c>
      <c r="O685" s="14"/>
      <c r="P685" s="56" t="s">
        <v>1015</v>
      </c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</row>
    <row r="686" spans="1:71" ht="16.5" customHeight="1" x14ac:dyDescent="0.3">
      <c r="A686" s="6"/>
      <c r="B686" s="101"/>
      <c r="C686" s="6"/>
      <c r="D686" s="6"/>
      <c r="E686" s="6"/>
      <c r="F686" s="6"/>
      <c r="G686" s="6"/>
      <c r="H686" s="6"/>
      <c r="I686" s="102"/>
      <c r="J686" s="102"/>
      <c r="K686" s="102"/>
      <c r="L686" s="102"/>
      <c r="M686" s="102"/>
      <c r="N686" s="103">
        <f>+N685/J685-1</f>
        <v>0.30411349275182764</v>
      </c>
      <c r="O686" s="14"/>
      <c r="P686" s="104" t="s">
        <v>1016</v>
      </c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</row>
    <row r="687" spans="1:71" ht="16.5" customHeight="1" x14ac:dyDescent="0.3">
      <c r="A687" s="26"/>
      <c r="B687" s="105"/>
      <c r="C687" s="106"/>
      <c r="D687" s="106"/>
      <c r="E687" s="106"/>
      <c r="F687" s="106"/>
      <c r="G687" s="106"/>
      <c r="H687" s="106"/>
      <c r="I687" s="106"/>
      <c r="J687" s="106"/>
      <c r="K687" s="106">
        <f t="shared" ref="K687:N687" si="234">RATE(K$335-$J$335,,-$J685,K685)</f>
        <v>0.18101846115722972</v>
      </c>
      <c r="L687" s="106">
        <f t="shared" si="234"/>
        <v>0.14995165089912516</v>
      </c>
      <c r="M687" s="106">
        <f t="shared" si="234"/>
        <v>0.13096556061206338</v>
      </c>
      <c r="N687" s="107">
        <f t="shared" si="234"/>
        <v>6.8633653914983869E-2</v>
      </c>
      <c r="O687" s="26"/>
      <c r="P687" s="108" t="s">
        <v>1017</v>
      </c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  <c r="AS687" s="26"/>
      <c r="AT687" s="26"/>
      <c r="AU687" s="26"/>
      <c r="AV687" s="26"/>
      <c r="AW687" s="26"/>
      <c r="AX687" s="26"/>
      <c r="AY687" s="26"/>
      <c r="AZ687" s="26"/>
      <c r="BA687" s="26"/>
      <c r="BB687" s="26"/>
      <c r="BC687" s="26"/>
      <c r="BD687" s="26"/>
      <c r="BE687" s="26"/>
      <c r="BF687" s="26"/>
      <c r="BG687" s="26"/>
      <c r="BH687" s="26"/>
      <c r="BI687" s="26"/>
      <c r="BJ687" s="26"/>
      <c r="BK687" s="26"/>
      <c r="BL687" s="26"/>
      <c r="BM687" s="26"/>
      <c r="BN687" s="26"/>
      <c r="BO687" s="26"/>
      <c r="BP687" s="26"/>
      <c r="BQ687" s="26"/>
      <c r="BR687" s="26"/>
      <c r="BS687" s="26"/>
    </row>
    <row r="688" spans="1:71" ht="16.5" customHeight="1" x14ac:dyDescent="0.3">
      <c r="A688" s="6"/>
      <c r="B688" s="109"/>
      <c r="C688" s="110"/>
      <c r="D688" s="110"/>
      <c r="E688" s="110"/>
      <c r="F688" s="110"/>
      <c r="G688" s="110"/>
      <c r="H688" s="110"/>
      <c r="I688" s="110"/>
      <c r="J688" s="110"/>
      <c r="K688" s="110"/>
      <c r="L688" s="96">
        <f t="shared" ref="L688:N688" si="235">+K$626+K688</f>
        <v>7.8</v>
      </c>
      <c r="M688" s="96">
        <f t="shared" si="235"/>
        <v>15.149999999999999</v>
      </c>
      <c r="N688" s="97">
        <f t="shared" si="235"/>
        <v>22.229999999999997</v>
      </c>
      <c r="O688" s="14"/>
      <c r="P688" s="56" t="s">
        <v>1014</v>
      </c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</row>
    <row r="689" spans="1:71" ht="16.5" customHeight="1" x14ac:dyDescent="0.3">
      <c r="A689" s="6"/>
      <c r="B689" s="98"/>
      <c r="C689" s="99"/>
      <c r="D689" s="99"/>
      <c r="E689" s="99"/>
      <c r="F689" s="99"/>
      <c r="G689" s="99"/>
      <c r="H689" s="99"/>
      <c r="I689" s="99"/>
      <c r="J689" s="99"/>
      <c r="K689" s="99">
        <f t="shared" ref="K689:N689" si="236">+K$636+K688</f>
        <v>178.36</v>
      </c>
      <c r="L689" s="99">
        <f t="shared" si="236"/>
        <v>201.18</v>
      </c>
      <c r="M689" s="99">
        <f t="shared" si="236"/>
        <v>221.23000000000002</v>
      </c>
      <c r="N689" s="100">
        <f t="shared" si="236"/>
        <v>198.23</v>
      </c>
      <c r="O689" s="14"/>
      <c r="P689" s="56" t="s">
        <v>1015</v>
      </c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</row>
    <row r="690" spans="1:71" ht="16.5" customHeight="1" x14ac:dyDescent="0.3">
      <c r="A690" s="6"/>
      <c r="B690" s="101"/>
      <c r="C690" s="6"/>
      <c r="D690" s="6"/>
      <c r="E690" s="6"/>
      <c r="F690" s="6"/>
      <c r="G690" s="6"/>
      <c r="H690" s="6"/>
      <c r="I690" s="102"/>
      <c r="J690" s="102"/>
      <c r="K690" s="102"/>
      <c r="L690" s="102"/>
      <c r="M690" s="102"/>
      <c r="N690" s="103">
        <f>+N689/K689-1</f>
        <v>0.11140390222022867</v>
      </c>
      <c r="O690" s="14"/>
      <c r="P690" s="104" t="s">
        <v>1016</v>
      </c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</row>
    <row r="691" spans="1:71" ht="16.5" customHeight="1" x14ac:dyDescent="0.3">
      <c r="A691" s="26"/>
      <c r="B691" s="105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>
        <f t="shared" ref="L691:N691" si="237">RATE(L$335-$K$335,,-$K689,L689)</f>
        <v>0.12794348508634204</v>
      </c>
      <c r="M691" s="106">
        <f t="shared" si="237"/>
        <v>0.11371297118841033</v>
      </c>
      <c r="N691" s="107">
        <f t="shared" si="237"/>
        <v>3.5835137666449031E-2</v>
      </c>
      <c r="O691" s="26"/>
      <c r="P691" s="108" t="s">
        <v>1017</v>
      </c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6"/>
      <c r="AS691" s="26"/>
      <c r="AT691" s="26"/>
      <c r="AU691" s="26"/>
      <c r="AV691" s="26"/>
      <c r="AW691" s="26"/>
      <c r="AX691" s="26"/>
      <c r="AY691" s="26"/>
      <c r="AZ691" s="26"/>
      <c r="BA691" s="26"/>
      <c r="BB691" s="26"/>
      <c r="BC691" s="26"/>
      <c r="BD691" s="26"/>
      <c r="BE691" s="26"/>
      <c r="BF691" s="26"/>
      <c r="BG691" s="26"/>
      <c r="BH691" s="26"/>
      <c r="BI691" s="26"/>
      <c r="BJ691" s="26"/>
      <c r="BK691" s="26"/>
      <c r="BL691" s="26"/>
      <c r="BM691" s="26"/>
      <c r="BN691" s="26"/>
      <c r="BO691" s="26"/>
      <c r="BP691" s="26"/>
      <c r="BQ691" s="26"/>
      <c r="BR691" s="26"/>
      <c r="BS691" s="26"/>
    </row>
    <row r="692" spans="1:71" ht="16.5" customHeight="1" x14ac:dyDescent="0.3">
      <c r="A692" s="6"/>
      <c r="B692" s="109"/>
      <c r="C692" s="110"/>
      <c r="D692" s="110"/>
      <c r="E692" s="110"/>
      <c r="F692" s="110"/>
      <c r="G692" s="110"/>
      <c r="H692" s="110"/>
      <c r="I692" s="110"/>
      <c r="J692" s="110"/>
      <c r="K692" s="110"/>
      <c r="L692" s="110"/>
      <c r="M692" s="96">
        <f t="shared" ref="M692:N692" si="238">+L$626+L692</f>
        <v>7.35</v>
      </c>
      <c r="N692" s="97">
        <f t="shared" si="238"/>
        <v>14.43</v>
      </c>
      <c r="O692" s="14"/>
      <c r="P692" s="56" t="s">
        <v>1014</v>
      </c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</row>
    <row r="693" spans="1:71" ht="16.5" customHeight="1" x14ac:dyDescent="0.3">
      <c r="A693" s="6"/>
      <c r="B693" s="98"/>
      <c r="C693" s="99"/>
      <c r="D693" s="99"/>
      <c r="E693" s="99"/>
      <c r="F693" s="99"/>
      <c r="G693" s="99"/>
      <c r="H693" s="99"/>
      <c r="I693" s="99"/>
      <c r="J693" s="99"/>
      <c r="K693" s="99"/>
      <c r="L693" s="99">
        <f t="shared" ref="L693:N693" si="239">+L$636+L692</f>
        <v>193.38</v>
      </c>
      <c r="M693" s="99">
        <f t="shared" si="239"/>
        <v>213.43</v>
      </c>
      <c r="N693" s="100">
        <f t="shared" si="239"/>
        <v>190.43</v>
      </c>
      <c r="O693" s="14"/>
      <c r="P693" s="56" t="s">
        <v>1015</v>
      </c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</row>
    <row r="694" spans="1:71" ht="16.5" customHeight="1" x14ac:dyDescent="0.3">
      <c r="A694" s="6"/>
      <c r="B694" s="101"/>
      <c r="C694" s="6"/>
      <c r="D694" s="6"/>
      <c r="E694" s="6"/>
      <c r="F694" s="6"/>
      <c r="G694" s="6"/>
      <c r="H694" s="6"/>
      <c r="I694" s="102"/>
      <c r="J694" s="102"/>
      <c r="K694" s="102"/>
      <c r="L694" s="102"/>
      <c r="M694" s="102"/>
      <c r="N694" s="103">
        <f>+N693/L693-1</f>
        <v>-1.525493846312953E-2</v>
      </c>
      <c r="O694" s="14"/>
      <c r="P694" s="104" t="s">
        <v>1016</v>
      </c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</row>
    <row r="695" spans="1:71" ht="16.5" customHeight="1" x14ac:dyDescent="0.3">
      <c r="A695" s="26"/>
      <c r="B695" s="105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>
        <f t="shared" ref="M695:N695" si="240">RATE(M$335-$L$335,,-$L693,M693)</f>
        <v>0.10368186989347403</v>
      </c>
      <c r="N695" s="107">
        <f t="shared" si="240"/>
        <v>-7.6567823898474564E-3</v>
      </c>
      <c r="O695" s="26"/>
      <c r="P695" s="108" t="s">
        <v>1017</v>
      </c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  <c r="AR695" s="26"/>
      <c r="AS695" s="26"/>
      <c r="AT695" s="26"/>
      <c r="AU695" s="26"/>
      <c r="AV695" s="26"/>
      <c r="AW695" s="26"/>
      <c r="AX695" s="26"/>
      <c r="AY695" s="26"/>
      <c r="AZ695" s="26"/>
      <c r="BA695" s="26"/>
      <c r="BB695" s="26"/>
      <c r="BC695" s="26"/>
      <c r="BD695" s="26"/>
      <c r="BE695" s="26"/>
      <c r="BF695" s="26"/>
      <c r="BG695" s="26"/>
      <c r="BH695" s="26"/>
      <c r="BI695" s="26"/>
      <c r="BJ695" s="26"/>
      <c r="BK695" s="26"/>
      <c r="BL695" s="26"/>
      <c r="BM695" s="26"/>
      <c r="BN695" s="26"/>
      <c r="BO695" s="26"/>
      <c r="BP695" s="26"/>
      <c r="BQ695" s="26"/>
      <c r="BR695" s="26"/>
      <c r="BS695" s="26"/>
    </row>
    <row r="696" spans="1:71" ht="16.5" customHeight="1" x14ac:dyDescent="0.3">
      <c r="A696" s="6"/>
      <c r="B696" s="109"/>
      <c r="C696" s="110"/>
      <c r="D696" s="110"/>
      <c r="E696" s="110"/>
      <c r="F696" s="110"/>
      <c r="G696" s="110"/>
      <c r="H696" s="110"/>
      <c r="I696" s="110"/>
      <c r="J696" s="110"/>
      <c r="K696" s="110"/>
      <c r="L696" s="110"/>
      <c r="M696" s="110"/>
      <c r="N696" s="97">
        <f>+M$626+M696</f>
        <v>7.08</v>
      </c>
      <c r="O696" s="14"/>
      <c r="P696" s="56" t="s">
        <v>1014</v>
      </c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</row>
    <row r="697" spans="1:71" ht="16.5" customHeight="1" x14ac:dyDescent="0.3">
      <c r="A697" s="6"/>
      <c r="B697" s="98"/>
      <c r="C697" s="99"/>
      <c r="D697" s="99"/>
      <c r="E697" s="99"/>
      <c r="F697" s="99"/>
      <c r="G697" s="99"/>
      <c r="H697" s="99"/>
      <c r="I697" s="99"/>
      <c r="J697" s="99"/>
      <c r="K697" s="99"/>
      <c r="L697" s="99"/>
      <c r="M697" s="99">
        <f t="shared" ref="M697:N697" si="241">+M$636+M696</f>
        <v>206.08</v>
      </c>
      <c r="N697" s="100">
        <f t="shared" si="241"/>
        <v>183.08</v>
      </c>
      <c r="O697" s="14"/>
      <c r="P697" s="56" t="s">
        <v>1015</v>
      </c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</row>
    <row r="698" spans="1:71" ht="16.5" customHeight="1" x14ac:dyDescent="0.3">
      <c r="A698" s="6"/>
      <c r="B698" s="101"/>
      <c r="C698" s="6"/>
      <c r="D698" s="6"/>
      <c r="E698" s="6"/>
      <c r="F698" s="6"/>
      <c r="G698" s="6"/>
      <c r="H698" s="6"/>
      <c r="I698" s="102"/>
      <c r="J698" s="102"/>
      <c r="K698" s="102"/>
      <c r="L698" s="102"/>
      <c r="M698" s="102"/>
      <c r="N698" s="103">
        <f>+N697/M697-1</f>
        <v>-0.1116071428571429</v>
      </c>
      <c r="O698" s="14"/>
      <c r="P698" s="104" t="s">
        <v>1016</v>
      </c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</row>
    <row r="699" spans="1:71" ht="16.5" customHeight="1" x14ac:dyDescent="0.3">
      <c r="A699" s="26"/>
      <c r="B699" s="105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7">
        <f>RATE(N$335-$M$335,,-$M697,N697)</f>
        <v>-0.11160714285714279</v>
      </c>
      <c r="O699" s="26"/>
      <c r="P699" s="108" t="s">
        <v>1017</v>
      </c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  <c r="AS699" s="26"/>
      <c r="AT699" s="26"/>
      <c r="AU699" s="26"/>
      <c r="AV699" s="26"/>
      <c r="AW699" s="26"/>
      <c r="AX699" s="26"/>
      <c r="AY699" s="26"/>
      <c r="AZ699" s="26"/>
      <c r="BA699" s="26"/>
      <c r="BB699" s="26"/>
      <c r="BC699" s="26"/>
      <c r="BD699" s="26"/>
      <c r="BE699" s="26"/>
      <c r="BF699" s="26"/>
      <c r="BG699" s="26"/>
      <c r="BH699" s="26"/>
      <c r="BI699" s="26"/>
      <c r="BJ699" s="26"/>
      <c r="BK699" s="26"/>
      <c r="BL699" s="26"/>
      <c r="BM699" s="26"/>
      <c r="BN699" s="26"/>
      <c r="BO699" s="26"/>
      <c r="BP699" s="26"/>
      <c r="BQ699" s="26"/>
      <c r="BR699" s="26"/>
      <c r="BS699" s="26"/>
    </row>
  </sheetData>
  <mergeCells count="58">
    <mergeCell ref="B621:N621"/>
    <mergeCell ref="B637:N637"/>
    <mergeCell ref="B642:N642"/>
    <mergeCell ref="B651:N651"/>
    <mergeCell ref="B598:N598"/>
    <mergeCell ref="B603:N603"/>
    <mergeCell ref="B608:N608"/>
    <mergeCell ref="B613:N613"/>
    <mergeCell ref="B614:N614"/>
    <mergeCell ref="B618:N618"/>
    <mergeCell ref="B593:N593"/>
    <mergeCell ref="B539:N539"/>
    <mergeCell ref="B546:N546"/>
    <mergeCell ref="B554:N554"/>
    <mergeCell ref="B555:N555"/>
    <mergeCell ref="B561:N561"/>
    <mergeCell ref="B566:N566"/>
    <mergeCell ref="B571:N571"/>
    <mergeCell ref="B577:N577"/>
    <mergeCell ref="B582:N582"/>
    <mergeCell ref="B583:N583"/>
    <mergeCell ref="B588:N588"/>
    <mergeCell ref="B532:N532"/>
    <mergeCell ref="B460:N460"/>
    <mergeCell ref="B461:N461"/>
    <mergeCell ref="B469:N469"/>
    <mergeCell ref="B477:N477"/>
    <mergeCell ref="B478:N478"/>
    <mergeCell ref="B486:N486"/>
    <mergeCell ref="B494:N494"/>
    <mergeCell ref="B502:N502"/>
    <mergeCell ref="B509:N509"/>
    <mergeCell ref="B517:N517"/>
    <mergeCell ref="B525:N525"/>
    <mergeCell ref="B454:N454"/>
    <mergeCell ref="B397:N397"/>
    <mergeCell ref="B403:N403"/>
    <mergeCell ref="B409:N409"/>
    <mergeCell ref="B415:N415"/>
    <mergeCell ref="B421:N421"/>
    <mergeCell ref="B427:N427"/>
    <mergeCell ref="B433:N433"/>
    <mergeCell ref="B434:N434"/>
    <mergeCell ref="B440:N440"/>
    <mergeCell ref="B446:N446"/>
    <mergeCell ref="B447:N447"/>
    <mergeCell ref="B391:N391"/>
    <mergeCell ref="B336:N336"/>
    <mergeCell ref="B337:N337"/>
    <mergeCell ref="B343:N343"/>
    <mergeCell ref="B349:N349"/>
    <mergeCell ref="B355:N355"/>
    <mergeCell ref="B361:N361"/>
    <mergeCell ref="B367:N367"/>
    <mergeCell ref="B373:N373"/>
    <mergeCell ref="B379:N379"/>
    <mergeCell ref="B385:N385"/>
    <mergeCell ref="B390:N390"/>
  </mergeCells>
  <conditionalFormatting sqref="P487:P490 P495:P498 P526:P529 P500 P552 P479:P482 P484 P531 P547:P550 O460:P461 O335:P335 B525 B460 P508 C338:M342 C344:M348 C350:M354 C356:M360 C362:M366 C368:M372 C378:M378 C384:M384 P445 P448:P452 B576 B594:N597 N344:N346 N350:N352 N356:N358 N362:N364 N368:N370 B374:N376 B377:M377 B380:N382 B383:M383 B386:N388 B392:N394 B395:M395 B398:N400 B401:M401 B404:N406 B407:M407 B410:N412 B413:M413 B416:N418 B419:M419 B420:N420 B422:N424 B425:M425 B428:N430 B431:M431 B435:N437 B438:M438 B441:N443 B444:M444 B467:N467 B531 B562:N565 B560 B604:N607 B515:N515 B523:N523 B538:N538 B552:N552 O637 B637 O546:P546 B546 O539:P539 B539 O517:P517 B517 B500 O454:P454 B454 O446:P447 B446:B447 B440 B433:B434 B427 B421 B409 B403 B397 B389:M389 B390:B391 B385 B379 B373 B367:B371 B361:B365 B355:B359 B349:B353 B343:B347 B336:B337 B502">
    <cfRule type="cellIs" dxfId="1909" priority="13" operator="lessThan">
      <formula>0</formula>
    </cfRule>
  </conditionalFormatting>
  <conditionalFormatting sqref="O546">
    <cfRule type="cellIs" dxfId="1908" priority="14" operator="lessThan">
      <formula>0</formula>
    </cfRule>
  </conditionalFormatting>
  <conditionalFormatting sqref="B335:N335">
    <cfRule type="cellIs" dxfId="1907" priority="15" operator="lessThan">
      <formula>0</formula>
    </cfRule>
  </conditionalFormatting>
  <conditionalFormatting sqref="O477:O478">
    <cfRule type="cellIs" dxfId="1906" priority="16" operator="lessThan">
      <formula>0</formula>
    </cfRule>
  </conditionalFormatting>
  <conditionalFormatting sqref="O486 P492 P502:P508">
    <cfRule type="cellIs" dxfId="1905" priority="17" operator="lessThan">
      <formula>0</formula>
    </cfRule>
  </conditionalFormatting>
  <conditionalFormatting sqref="O494">
    <cfRule type="cellIs" dxfId="1904" priority="18" operator="lessThan">
      <formula>0</formula>
    </cfRule>
  </conditionalFormatting>
  <conditionalFormatting sqref="O525">
    <cfRule type="cellIs" dxfId="1903" priority="19" operator="lessThan">
      <formula>0</formula>
    </cfRule>
  </conditionalFormatting>
  <conditionalFormatting sqref="B335:N335">
    <cfRule type="cellIs" dxfId="1902" priority="20" operator="lessThan">
      <formula>0</formula>
    </cfRule>
  </conditionalFormatting>
  <conditionalFormatting sqref="P551">
    <cfRule type="cellIs" dxfId="1901" priority="21" operator="lessThan">
      <formula>0</formula>
    </cfRule>
  </conditionalFormatting>
  <conditionalFormatting sqref="P462:P465">
    <cfRule type="cellIs" dxfId="1900" priority="22" operator="lessThan">
      <formula>0</formula>
    </cfRule>
  </conditionalFormatting>
  <conditionalFormatting sqref="P466">
    <cfRule type="cellIs" dxfId="1899" priority="23" operator="lessThan">
      <formula>0</formula>
    </cfRule>
  </conditionalFormatting>
  <conditionalFormatting sqref="P466">
    <cfRule type="cellIs" dxfId="1898" priority="24" operator="lessThan">
      <formula>0</formula>
    </cfRule>
  </conditionalFormatting>
  <conditionalFormatting sqref="B477">
    <cfRule type="cellIs" dxfId="1897" priority="25" operator="lessThan">
      <formula>0</formula>
    </cfRule>
  </conditionalFormatting>
  <conditionalFormatting sqref="B494">
    <cfRule type="cellIs" dxfId="1896" priority="26" operator="lessThan">
      <formula>0</formula>
    </cfRule>
  </conditionalFormatting>
  <conditionalFormatting sqref="P483">
    <cfRule type="cellIs" dxfId="1895" priority="27" operator="lessThan">
      <formula>0</formula>
    </cfRule>
  </conditionalFormatting>
  <conditionalFormatting sqref="P483">
    <cfRule type="cellIs" dxfId="1894" priority="28" operator="lessThan">
      <formula>0</formula>
    </cfRule>
  </conditionalFormatting>
  <conditionalFormatting sqref="P530">
    <cfRule type="cellIs" dxfId="1893" priority="29" operator="lessThan">
      <formula>0</formula>
    </cfRule>
  </conditionalFormatting>
  <conditionalFormatting sqref="B486 B478">
    <cfRule type="cellIs" dxfId="1892" priority="30" operator="lessThan">
      <formula>0</formula>
    </cfRule>
  </conditionalFormatting>
  <conditionalFormatting sqref="P491">
    <cfRule type="cellIs" dxfId="1891" priority="31" operator="lessThan">
      <formula>0</formula>
    </cfRule>
  </conditionalFormatting>
  <conditionalFormatting sqref="P499">
    <cfRule type="cellIs" dxfId="1890" priority="32" operator="lessThan">
      <formula>0</formula>
    </cfRule>
  </conditionalFormatting>
  <conditionalFormatting sqref="P499">
    <cfRule type="cellIs" dxfId="1889" priority="33" operator="lessThan">
      <formula>0</formula>
    </cfRule>
  </conditionalFormatting>
  <conditionalFormatting sqref="O502">
    <cfRule type="cellIs" dxfId="1888" priority="34" operator="lessThan">
      <formula>0</formula>
    </cfRule>
  </conditionalFormatting>
  <conditionalFormatting sqref="P491">
    <cfRule type="cellIs" dxfId="1887" priority="35" operator="lessThan">
      <formula>0</formula>
    </cfRule>
  </conditionalFormatting>
  <conditionalFormatting sqref="P530">
    <cfRule type="cellIs" dxfId="1886" priority="36" operator="lessThan">
      <formula>0</formula>
    </cfRule>
  </conditionalFormatting>
  <conditionalFormatting sqref="O547:O550">
    <cfRule type="cellIs" dxfId="1885" priority="37" operator="lessThan">
      <formula>0</formula>
    </cfRule>
  </conditionalFormatting>
  <conditionalFormatting sqref="O526:O529">
    <cfRule type="cellIs" dxfId="1884" priority="38" operator="lessThan">
      <formula>0</formula>
    </cfRule>
  </conditionalFormatting>
  <conditionalFormatting sqref="P353">
    <cfRule type="cellIs" dxfId="1883" priority="39" operator="lessThan">
      <formula>0</formula>
    </cfRule>
  </conditionalFormatting>
  <conditionalFormatting sqref="P551">
    <cfRule type="cellIs" dxfId="1882" priority="40" operator="lessThan">
      <formula>0</formula>
    </cfRule>
  </conditionalFormatting>
  <conditionalFormatting sqref="P507">
    <cfRule type="cellIs" dxfId="1881" priority="41" operator="lessThan">
      <formula>0</formula>
    </cfRule>
  </conditionalFormatting>
  <conditionalFormatting sqref="J340:N341 K338:N339">
    <cfRule type="cellIs" dxfId="1880" priority="42" operator="lessThan">
      <formula>0</formula>
    </cfRule>
  </conditionalFormatting>
  <conditionalFormatting sqref="O479:O482">
    <cfRule type="cellIs" dxfId="1879" priority="43" operator="lessThan">
      <formula>0</formula>
    </cfRule>
  </conditionalFormatting>
  <conditionalFormatting sqref="O487:O490">
    <cfRule type="cellIs" dxfId="1878" priority="44" operator="lessThan">
      <formula>0</formula>
    </cfRule>
  </conditionalFormatting>
  <conditionalFormatting sqref="O502:O506">
    <cfRule type="cellIs" dxfId="1877" priority="45" operator="lessThan">
      <formula>0</formula>
    </cfRule>
  </conditionalFormatting>
  <conditionalFormatting sqref="O495:O498">
    <cfRule type="cellIs" dxfId="1876" priority="46" operator="lessThan">
      <formula>0</formula>
    </cfRule>
  </conditionalFormatting>
  <conditionalFormatting sqref="P507">
    <cfRule type="cellIs" dxfId="1875" priority="47" operator="lessThan">
      <formula>0</formula>
    </cfRule>
  </conditionalFormatting>
  <conditionalFormatting sqref="P341">
    <cfRule type="cellIs" dxfId="1874" priority="48" operator="lessThan">
      <formula>0</formula>
    </cfRule>
  </conditionalFormatting>
  <conditionalFormatting sqref="P503:P506 B502">
    <cfRule type="cellIs" dxfId="1873" priority="49" operator="lessThan">
      <formula>0</formula>
    </cfRule>
  </conditionalFormatting>
  <conditionalFormatting sqref="O518:O521">
    <cfRule type="cellIs" dxfId="1872" priority="50" operator="lessThan">
      <formula>0</formula>
    </cfRule>
  </conditionalFormatting>
  <conditionalFormatting sqref="P518:P521 P523">
    <cfRule type="cellIs" dxfId="1871" priority="51" operator="lessThan">
      <formula>0</formula>
    </cfRule>
  </conditionalFormatting>
  <conditionalFormatting sqref="P522">
    <cfRule type="cellIs" dxfId="1870" priority="52" operator="lessThan">
      <formula>0</formula>
    </cfRule>
  </conditionalFormatting>
  <conditionalFormatting sqref="P455:P459">
    <cfRule type="cellIs" dxfId="1869" priority="53" operator="lessThan">
      <formula>0</formula>
    </cfRule>
  </conditionalFormatting>
  <conditionalFormatting sqref="P522">
    <cfRule type="cellIs" dxfId="1868" priority="54" operator="lessThan">
      <formula>0</formula>
    </cfRule>
  </conditionalFormatting>
  <conditionalFormatting sqref="J338">
    <cfRule type="cellIs" dxfId="1867" priority="55" operator="lessThan">
      <formula>0</formula>
    </cfRule>
  </conditionalFormatting>
  <conditionalFormatting sqref="O503:O506">
    <cfRule type="cellIs" dxfId="1866" priority="56" operator="lessThan">
      <formula>0</formula>
    </cfRule>
  </conditionalFormatting>
  <conditionalFormatting sqref="O336:P337 P338:P340">
    <cfRule type="cellIs" dxfId="1865" priority="57" operator="lessThan">
      <formula>0</formula>
    </cfRule>
  </conditionalFormatting>
  <conditionalFormatting sqref="P383">
    <cfRule type="cellIs" dxfId="1864" priority="58" operator="lessThan">
      <formula>0</formula>
    </cfRule>
  </conditionalFormatting>
  <conditionalFormatting sqref="B336">
    <cfRule type="cellIs" dxfId="1863" priority="59" operator="lessThan">
      <formula>0</formula>
    </cfRule>
  </conditionalFormatting>
  <conditionalFormatting sqref="O380:O382">
    <cfRule type="cellIs" dxfId="1862" priority="60" operator="lessThan">
      <formula>0</formula>
    </cfRule>
  </conditionalFormatting>
  <conditionalFormatting sqref="P384">
    <cfRule type="cellIs" dxfId="1861" priority="61" operator="lessThan">
      <formula>0</formula>
    </cfRule>
  </conditionalFormatting>
  <conditionalFormatting sqref="O336:O337">
    <cfRule type="cellIs" dxfId="1860" priority="62" operator="lessThan">
      <formula>0</formula>
    </cfRule>
  </conditionalFormatting>
  <conditionalFormatting sqref="O338:O341">
    <cfRule type="cellIs" dxfId="1859" priority="63" operator="lessThan">
      <formula>0</formula>
    </cfRule>
  </conditionalFormatting>
  <conditionalFormatting sqref="C384:M384">
    <cfRule type="cellIs" dxfId="1858" priority="64" operator="lessThan">
      <formula>0</formula>
    </cfRule>
  </conditionalFormatting>
  <conditionalFormatting sqref="P342">
    <cfRule type="cellIs" dxfId="1857" priority="65" operator="lessThan">
      <formula>0</formula>
    </cfRule>
  </conditionalFormatting>
  <conditionalFormatting sqref="O385:P385 P386:P388">
    <cfRule type="cellIs" dxfId="1856" priority="66" operator="lessThan">
      <formula>0</formula>
    </cfRule>
  </conditionalFormatting>
  <conditionalFormatting sqref="O386:O388">
    <cfRule type="cellIs" dxfId="1855" priority="67" operator="lessThan">
      <formula>0</formula>
    </cfRule>
  </conditionalFormatting>
  <conditionalFormatting sqref="C344:J344">
    <cfRule type="cellIs" dxfId="1854" priority="68" operator="lessThan">
      <formula>0</formula>
    </cfRule>
  </conditionalFormatting>
  <conditionalFormatting sqref="H372">
    <cfRule type="cellIs" dxfId="1853" priority="69" operator="lessThan">
      <formula>0</formula>
    </cfRule>
  </conditionalFormatting>
  <conditionalFormatting sqref="P389">
    <cfRule type="cellIs" dxfId="1852" priority="70" operator="lessThan">
      <formula>0</formula>
    </cfRule>
  </conditionalFormatting>
  <conditionalFormatting sqref="B337">
    <cfRule type="cellIs" dxfId="1851" priority="71" operator="lessThan">
      <formula>0</formula>
    </cfRule>
  </conditionalFormatting>
  <conditionalFormatting sqref="J339">
    <cfRule type="cellIs" dxfId="1850" priority="72" operator="lessThan">
      <formula>0</formula>
    </cfRule>
  </conditionalFormatting>
  <conditionalFormatting sqref="O342">
    <cfRule type="cellIs" dxfId="1849" priority="73" operator="lessThan">
      <formula>0</formula>
    </cfRule>
  </conditionalFormatting>
  <conditionalFormatting sqref="O427">
    <cfRule type="cellIs" dxfId="1848" priority="74" operator="lessThan">
      <formula>0</formula>
    </cfRule>
  </conditionalFormatting>
  <conditionalFormatting sqref="P341">
    <cfRule type="cellIs" dxfId="1847" priority="75" operator="lessThan">
      <formula>0</formula>
    </cfRule>
  </conditionalFormatting>
  <conditionalFormatting sqref="O343:P343 P344:P346">
    <cfRule type="cellIs" dxfId="1846" priority="76" operator="lessThan">
      <formula>0</formula>
    </cfRule>
  </conditionalFormatting>
  <conditionalFormatting sqref="O343">
    <cfRule type="cellIs" dxfId="1845" priority="77" operator="lessThan">
      <formula>0</formula>
    </cfRule>
  </conditionalFormatting>
  <conditionalFormatting sqref="O344:O347">
    <cfRule type="cellIs" dxfId="1844" priority="78" operator="lessThan">
      <formula>0</formula>
    </cfRule>
  </conditionalFormatting>
  <conditionalFormatting sqref="I345 K345:N345 C346:M347 K344:M344">
    <cfRule type="cellIs" dxfId="1843" priority="79" operator="lessThan">
      <formula>0</formula>
    </cfRule>
  </conditionalFormatting>
  <conditionalFormatting sqref="B343">
    <cfRule type="cellIs" dxfId="1842" priority="80" operator="lessThan">
      <formula>0</formula>
    </cfRule>
  </conditionalFormatting>
  <conditionalFormatting sqref="I344">
    <cfRule type="cellIs" dxfId="1841" priority="81" operator="lessThan">
      <formula>0</formula>
    </cfRule>
  </conditionalFormatting>
  <conditionalFormatting sqref="P348">
    <cfRule type="cellIs" dxfId="1840" priority="82" operator="lessThan">
      <formula>0</formula>
    </cfRule>
  </conditionalFormatting>
  <conditionalFormatting sqref="C345:J345">
    <cfRule type="cellIs" dxfId="1839" priority="83" operator="lessThan">
      <formula>0</formula>
    </cfRule>
  </conditionalFormatting>
  <conditionalFormatting sqref="P347">
    <cfRule type="cellIs" dxfId="1838" priority="84" operator="lessThan">
      <formula>0</formula>
    </cfRule>
  </conditionalFormatting>
  <conditionalFormatting sqref="P347">
    <cfRule type="cellIs" dxfId="1837" priority="85" operator="lessThan">
      <formula>0</formula>
    </cfRule>
  </conditionalFormatting>
  <conditionalFormatting sqref="O349:P349 P350:P352">
    <cfRule type="cellIs" dxfId="1836" priority="86" operator="lessThan">
      <formula>0</formula>
    </cfRule>
  </conditionalFormatting>
  <conditionalFormatting sqref="O349">
    <cfRule type="cellIs" dxfId="1835" priority="87" operator="lessThan">
      <formula>0</formula>
    </cfRule>
  </conditionalFormatting>
  <conditionalFormatting sqref="J350">
    <cfRule type="cellIs" dxfId="1834" priority="88" operator="lessThan">
      <formula>0</formula>
    </cfRule>
  </conditionalFormatting>
  <conditionalFormatting sqref="K350:N351 J352:M353">
    <cfRule type="cellIs" dxfId="1833" priority="89" operator="lessThan">
      <formula>0</formula>
    </cfRule>
  </conditionalFormatting>
  <conditionalFormatting sqref="O355">
    <cfRule type="cellIs" dxfId="1832" priority="90" operator="lessThan">
      <formula>0</formula>
    </cfRule>
  </conditionalFormatting>
  <conditionalFormatting sqref="P354">
    <cfRule type="cellIs" dxfId="1831" priority="91" operator="lessThan">
      <formula>0</formula>
    </cfRule>
  </conditionalFormatting>
  <conditionalFormatting sqref="B349">
    <cfRule type="cellIs" dxfId="1830" priority="92" operator="lessThan">
      <formula>0</formula>
    </cfRule>
  </conditionalFormatting>
  <conditionalFormatting sqref="O392:O394">
    <cfRule type="cellIs" dxfId="1829" priority="93" operator="lessThan">
      <formula>0</formula>
    </cfRule>
  </conditionalFormatting>
  <conditionalFormatting sqref="J351">
    <cfRule type="cellIs" dxfId="1828" priority="94" operator="lessThan">
      <formula>0</formula>
    </cfRule>
  </conditionalFormatting>
  <conditionalFormatting sqref="P353">
    <cfRule type="cellIs" dxfId="1827" priority="95" operator="lessThan">
      <formula>0</formula>
    </cfRule>
  </conditionalFormatting>
  <conditionalFormatting sqref="O355:P355 P356:P358">
    <cfRule type="cellIs" dxfId="1826" priority="96" operator="lessThan">
      <formula>0</formula>
    </cfRule>
  </conditionalFormatting>
  <conditionalFormatting sqref="P359">
    <cfRule type="cellIs" dxfId="1825" priority="97" operator="lessThan">
      <formula>0</formula>
    </cfRule>
  </conditionalFormatting>
  <conditionalFormatting sqref="I357 K356:N357 C358:M359">
    <cfRule type="cellIs" dxfId="1824" priority="98" operator="lessThan">
      <formula>0</formula>
    </cfRule>
  </conditionalFormatting>
  <conditionalFormatting sqref="I356">
    <cfRule type="cellIs" dxfId="1823" priority="99" operator="lessThan">
      <formula>0</formula>
    </cfRule>
  </conditionalFormatting>
  <conditionalFormatting sqref="C356:J356">
    <cfRule type="cellIs" dxfId="1822" priority="100" operator="lessThan">
      <formula>0</formula>
    </cfRule>
  </conditionalFormatting>
  <conditionalFormatting sqref="B355">
    <cfRule type="cellIs" dxfId="1821" priority="101" operator="lessThan">
      <formula>0</formula>
    </cfRule>
  </conditionalFormatting>
  <conditionalFormatting sqref="P360">
    <cfRule type="cellIs" dxfId="1820" priority="102" operator="lessThan">
      <formula>0</formula>
    </cfRule>
  </conditionalFormatting>
  <conditionalFormatting sqref="O398:O400">
    <cfRule type="cellIs" dxfId="1819" priority="103" operator="lessThan">
      <formula>0</formula>
    </cfRule>
  </conditionalFormatting>
  <conditionalFormatting sqref="C357:J357">
    <cfRule type="cellIs" dxfId="1818" priority="104" operator="lessThan">
      <formula>0</formula>
    </cfRule>
  </conditionalFormatting>
  <conditionalFormatting sqref="P359">
    <cfRule type="cellIs" dxfId="1817" priority="105" operator="lessThan">
      <formula>0</formula>
    </cfRule>
  </conditionalFormatting>
  <conditionalFormatting sqref="O361:P361 P362:P364">
    <cfRule type="cellIs" dxfId="1816" priority="106" operator="lessThan">
      <formula>0</formula>
    </cfRule>
  </conditionalFormatting>
  <conditionalFormatting sqref="O361">
    <cfRule type="cellIs" dxfId="1815" priority="107" operator="lessThan">
      <formula>0</formula>
    </cfRule>
  </conditionalFormatting>
  <conditionalFormatting sqref="O362:O364">
    <cfRule type="cellIs" dxfId="1814" priority="108" operator="lessThan">
      <formula>0</formula>
    </cfRule>
  </conditionalFormatting>
  <conditionalFormatting sqref="I363 K362:N363 C364:M365">
    <cfRule type="cellIs" dxfId="1813" priority="109" operator="lessThan">
      <formula>0</formula>
    </cfRule>
  </conditionalFormatting>
  <conditionalFormatting sqref="I362">
    <cfRule type="cellIs" dxfId="1812" priority="110" operator="lessThan">
      <formula>0</formula>
    </cfRule>
  </conditionalFormatting>
  <conditionalFormatting sqref="C362:J362">
    <cfRule type="cellIs" dxfId="1811" priority="111" operator="lessThan">
      <formula>0</formula>
    </cfRule>
  </conditionalFormatting>
  <conditionalFormatting sqref="B361">
    <cfRule type="cellIs" dxfId="1810" priority="112" operator="lessThan">
      <formula>0</formula>
    </cfRule>
  </conditionalFormatting>
  <conditionalFormatting sqref="P366">
    <cfRule type="cellIs" dxfId="1809" priority="113" operator="lessThan">
      <formula>0</formula>
    </cfRule>
  </conditionalFormatting>
  <conditionalFormatting sqref="C363:J363">
    <cfRule type="cellIs" dxfId="1808" priority="114" operator="lessThan">
      <formula>0</formula>
    </cfRule>
  </conditionalFormatting>
  <conditionalFormatting sqref="P365">
    <cfRule type="cellIs" dxfId="1807" priority="115" operator="lessThan">
      <formula>0</formula>
    </cfRule>
  </conditionalFormatting>
  <conditionalFormatting sqref="P365">
    <cfRule type="cellIs" dxfId="1806" priority="116" operator="lessThan">
      <formula>0</formula>
    </cfRule>
  </conditionalFormatting>
  <conditionalFormatting sqref="O367:P367 P368:P370">
    <cfRule type="cellIs" dxfId="1805" priority="117" operator="lessThan">
      <formula>0</formula>
    </cfRule>
  </conditionalFormatting>
  <conditionalFormatting sqref="O367">
    <cfRule type="cellIs" dxfId="1804" priority="118" operator="lessThan">
      <formula>0</formula>
    </cfRule>
  </conditionalFormatting>
  <conditionalFormatting sqref="O368:O370">
    <cfRule type="cellIs" dxfId="1803" priority="119" operator="lessThan">
      <formula>0</formula>
    </cfRule>
  </conditionalFormatting>
  <conditionalFormatting sqref="I369 K368:N369 C370:N370 C371:M371">
    <cfRule type="cellIs" dxfId="1802" priority="120" operator="lessThan">
      <formula>0</formula>
    </cfRule>
  </conditionalFormatting>
  <conditionalFormatting sqref="I368">
    <cfRule type="cellIs" dxfId="1801" priority="121" operator="lessThan">
      <formula>0</formula>
    </cfRule>
  </conditionalFormatting>
  <conditionalFormatting sqref="C368:J368">
    <cfRule type="cellIs" dxfId="1800" priority="122" operator="lessThan">
      <formula>0</formula>
    </cfRule>
  </conditionalFormatting>
  <conditionalFormatting sqref="B367">
    <cfRule type="cellIs" dxfId="1799" priority="123" operator="lessThan">
      <formula>0</formula>
    </cfRule>
  </conditionalFormatting>
  <conditionalFormatting sqref="P372">
    <cfRule type="cellIs" dxfId="1798" priority="124" operator="lessThan">
      <formula>0</formula>
    </cfRule>
  </conditionalFormatting>
  <conditionalFormatting sqref="C369:J369">
    <cfRule type="cellIs" dxfId="1797" priority="125" operator="lessThan">
      <formula>0</formula>
    </cfRule>
  </conditionalFormatting>
  <conditionalFormatting sqref="P371">
    <cfRule type="cellIs" dxfId="1796" priority="126" operator="lessThan">
      <formula>0</formula>
    </cfRule>
  </conditionalFormatting>
  <conditionalFormatting sqref="P371">
    <cfRule type="cellIs" dxfId="1795" priority="127" operator="lessThan">
      <formula>0</formula>
    </cfRule>
  </conditionalFormatting>
  <conditionalFormatting sqref="O373:P373 P374:P376">
    <cfRule type="cellIs" dxfId="1794" priority="128" operator="lessThan">
      <formula>0</formula>
    </cfRule>
  </conditionalFormatting>
  <conditionalFormatting sqref="O373">
    <cfRule type="cellIs" dxfId="1793" priority="129" operator="lessThan">
      <formula>0</formula>
    </cfRule>
  </conditionalFormatting>
  <conditionalFormatting sqref="O374:O376">
    <cfRule type="cellIs" dxfId="1792" priority="130" operator="lessThan">
      <formula>0</formula>
    </cfRule>
  </conditionalFormatting>
  <conditionalFormatting sqref="B373">
    <cfRule type="cellIs" dxfId="1791" priority="131" operator="lessThan">
      <formula>0</formula>
    </cfRule>
  </conditionalFormatting>
  <conditionalFormatting sqref="P378">
    <cfRule type="cellIs" dxfId="1790" priority="132" operator="lessThan">
      <formula>0</formula>
    </cfRule>
  </conditionalFormatting>
  <conditionalFormatting sqref="P377">
    <cfRule type="cellIs" dxfId="1789" priority="133" operator="lessThan">
      <formula>0</formula>
    </cfRule>
  </conditionalFormatting>
  <conditionalFormatting sqref="P377">
    <cfRule type="cellIs" dxfId="1788" priority="134" operator="lessThan">
      <formula>0</formula>
    </cfRule>
  </conditionalFormatting>
  <conditionalFormatting sqref="O379:P379 P380:P382">
    <cfRule type="cellIs" dxfId="1787" priority="135" operator="lessThan">
      <formula>0</formula>
    </cfRule>
  </conditionalFormatting>
  <conditionalFormatting sqref="O379">
    <cfRule type="cellIs" dxfId="1786" priority="136" operator="lessThan">
      <formula>0</formula>
    </cfRule>
  </conditionalFormatting>
  <conditionalFormatting sqref="H384">
    <cfRule type="cellIs" dxfId="1785" priority="137" operator="lessThan">
      <formula>0</formula>
    </cfRule>
  </conditionalFormatting>
  <conditionalFormatting sqref="B379">
    <cfRule type="cellIs" dxfId="1784" priority="138" operator="lessThan">
      <formula>0</formula>
    </cfRule>
  </conditionalFormatting>
  <conditionalFormatting sqref="H365">
    <cfRule type="cellIs" dxfId="1783" priority="139" operator="lessThan">
      <formula>0</formula>
    </cfRule>
  </conditionalFormatting>
  <conditionalFormatting sqref="P383">
    <cfRule type="cellIs" dxfId="1782" priority="140" operator="lessThan">
      <formula>0</formula>
    </cfRule>
  </conditionalFormatting>
  <conditionalFormatting sqref="H347">
    <cfRule type="cellIs" dxfId="1781" priority="141" operator="lessThan">
      <formula>0</formula>
    </cfRule>
  </conditionalFormatting>
  <conditionalFormatting sqref="H348">
    <cfRule type="cellIs" dxfId="1780" priority="142" operator="lessThan">
      <formula>0</formula>
    </cfRule>
  </conditionalFormatting>
  <conditionalFormatting sqref="O385">
    <cfRule type="cellIs" dxfId="1779" priority="143" operator="lessThan">
      <formula>0</formula>
    </cfRule>
  </conditionalFormatting>
  <conditionalFormatting sqref="P425">
    <cfRule type="cellIs" dxfId="1778" priority="144" operator="lessThan">
      <formula>0</formula>
    </cfRule>
  </conditionalFormatting>
  <conditionalFormatting sqref="H359">
    <cfRule type="cellIs" dxfId="1777" priority="145" operator="lessThan">
      <formula>0</formula>
    </cfRule>
  </conditionalFormatting>
  <conditionalFormatting sqref="P389">
    <cfRule type="cellIs" dxfId="1776" priority="146" operator="lessThan">
      <formula>0</formula>
    </cfRule>
  </conditionalFormatting>
  <conditionalFormatting sqref="O427:P427 P428:P430">
    <cfRule type="cellIs" dxfId="1775" priority="147" operator="lessThan">
      <formula>0</formula>
    </cfRule>
  </conditionalFormatting>
  <conditionalFormatting sqref="C378:M378">
    <cfRule type="cellIs" dxfId="1774" priority="148" operator="lessThan">
      <formula>0</formula>
    </cfRule>
  </conditionalFormatting>
  <conditionalFormatting sqref="C372:M372">
    <cfRule type="cellIs" dxfId="1773" priority="149" operator="lessThan">
      <formula>0</formula>
    </cfRule>
  </conditionalFormatting>
  <conditionalFormatting sqref="C366:M366">
    <cfRule type="cellIs" dxfId="1772" priority="150" operator="lessThan">
      <formula>0</formula>
    </cfRule>
  </conditionalFormatting>
  <conditionalFormatting sqref="C360:M360">
    <cfRule type="cellIs" dxfId="1771" priority="151" operator="lessThan">
      <formula>0</formula>
    </cfRule>
  </conditionalFormatting>
  <conditionalFormatting sqref="J354:M354">
    <cfRule type="cellIs" dxfId="1770" priority="152" operator="lessThan">
      <formula>0</formula>
    </cfRule>
  </conditionalFormatting>
  <conditionalFormatting sqref="C348:M348">
    <cfRule type="cellIs" dxfId="1769" priority="153" operator="lessThan">
      <formula>0</formula>
    </cfRule>
  </conditionalFormatting>
  <conditionalFormatting sqref="J342:N342">
    <cfRule type="cellIs" dxfId="1768" priority="154" operator="lessThan">
      <formula>0</formula>
    </cfRule>
  </conditionalFormatting>
  <conditionalFormatting sqref="B385">
    <cfRule type="cellIs" dxfId="1767" priority="155" operator="lessThan">
      <formula>0</formula>
    </cfRule>
  </conditionalFormatting>
  <conditionalFormatting sqref="B390">
    <cfRule type="cellIs" dxfId="1766" priority="156" operator="lessThan">
      <formula>0</formula>
    </cfRule>
  </conditionalFormatting>
  <conditionalFormatting sqref="P395">
    <cfRule type="cellIs" dxfId="1765" priority="157" operator="lessThan">
      <formula>0</formula>
    </cfRule>
  </conditionalFormatting>
  <conditionalFormatting sqref="P396">
    <cfRule type="cellIs" dxfId="1764" priority="158" operator="lessThan">
      <formula>0</formula>
    </cfRule>
  </conditionalFormatting>
  <conditionalFormatting sqref="O391:P391 P392:P394">
    <cfRule type="cellIs" dxfId="1763" priority="159" operator="lessThan">
      <formula>0</formula>
    </cfRule>
  </conditionalFormatting>
  <conditionalFormatting sqref="O391">
    <cfRule type="cellIs" dxfId="1762" priority="160" operator="lessThan">
      <formula>0</formula>
    </cfRule>
  </conditionalFormatting>
  <conditionalFormatting sqref="P395">
    <cfRule type="cellIs" dxfId="1761" priority="161" operator="lessThan">
      <formula>0</formula>
    </cfRule>
  </conditionalFormatting>
  <conditionalFormatting sqref="B391">
    <cfRule type="cellIs" dxfId="1760" priority="162" operator="lessThan">
      <formula>0</formula>
    </cfRule>
  </conditionalFormatting>
  <conditionalFormatting sqref="P401">
    <cfRule type="cellIs" dxfId="1759" priority="163" operator="lessThan">
      <formula>0</formula>
    </cfRule>
  </conditionalFormatting>
  <conditionalFormatting sqref="P402">
    <cfRule type="cellIs" dxfId="1758" priority="164" operator="lessThan">
      <formula>0</formula>
    </cfRule>
  </conditionalFormatting>
  <conditionalFormatting sqref="O397:P397 P398:P400">
    <cfRule type="cellIs" dxfId="1757" priority="165" operator="lessThan">
      <formula>0</formula>
    </cfRule>
  </conditionalFormatting>
  <conditionalFormatting sqref="O397">
    <cfRule type="cellIs" dxfId="1756" priority="166" operator="lessThan">
      <formula>0</formula>
    </cfRule>
  </conditionalFormatting>
  <conditionalFormatting sqref="P401">
    <cfRule type="cellIs" dxfId="1755" priority="167" operator="lessThan">
      <formula>0</formula>
    </cfRule>
  </conditionalFormatting>
  <conditionalFormatting sqref="B397">
    <cfRule type="cellIs" dxfId="1754" priority="168" operator="lessThan">
      <formula>0</formula>
    </cfRule>
  </conditionalFormatting>
  <conditionalFormatting sqref="P419">
    <cfRule type="cellIs" dxfId="1753" priority="169" operator="lessThan">
      <formula>0</formula>
    </cfRule>
  </conditionalFormatting>
  <conditionalFormatting sqref="O416:O418">
    <cfRule type="cellIs" dxfId="1752" priority="170" operator="lessThan">
      <formula>0</formula>
    </cfRule>
  </conditionalFormatting>
  <conditionalFormatting sqref="P420">
    <cfRule type="cellIs" dxfId="1751" priority="171" operator="lessThan">
      <formula>0</formula>
    </cfRule>
  </conditionalFormatting>
  <conditionalFormatting sqref="O415:P415 P416:P418">
    <cfRule type="cellIs" dxfId="1750" priority="172" operator="lessThan">
      <formula>0</formula>
    </cfRule>
  </conditionalFormatting>
  <conditionalFormatting sqref="O415">
    <cfRule type="cellIs" dxfId="1749" priority="173" operator="lessThan">
      <formula>0</formula>
    </cfRule>
  </conditionalFormatting>
  <conditionalFormatting sqref="P419">
    <cfRule type="cellIs" dxfId="1748" priority="174" operator="lessThan">
      <formula>0</formula>
    </cfRule>
  </conditionalFormatting>
  <conditionalFormatting sqref="H378">
    <cfRule type="cellIs" dxfId="1747" priority="175" operator="lessThan">
      <formula>0</formula>
    </cfRule>
  </conditionalFormatting>
  <conditionalFormatting sqref="O422:O424">
    <cfRule type="cellIs" dxfId="1746" priority="176" operator="lessThan">
      <formula>0</formula>
    </cfRule>
  </conditionalFormatting>
  <conditionalFormatting sqref="P431">
    <cfRule type="cellIs" dxfId="1745" priority="177" operator="lessThan">
      <formula>0</formula>
    </cfRule>
  </conditionalFormatting>
  <conditionalFormatting sqref="H371">
    <cfRule type="cellIs" dxfId="1744" priority="178" operator="lessThan">
      <formula>0</formula>
    </cfRule>
  </conditionalFormatting>
  <conditionalFormatting sqref="H366">
    <cfRule type="cellIs" dxfId="1743" priority="179" operator="lessThan">
      <formula>0</formula>
    </cfRule>
  </conditionalFormatting>
  <conditionalFormatting sqref="P425">
    <cfRule type="cellIs" dxfId="1742" priority="180" operator="lessThan">
      <formula>0</formula>
    </cfRule>
  </conditionalFormatting>
  <conditionalFormatting sqref="H360">
    <cfRule type="cellIs" dxfId="1741" priority="181" operator="lessThan">
      <formula>0</formula>
    </cfRule>
  </conditionalFormatting>
  <conditionalFormatting sqref="O428:O430">
    <cfRule type="cellIs" dxfId="1740" priority="182" operator="lessThan">
      <formula>0</formula>
    </cfRule>
  </conditionalFormatting>
  <conditionalFormatting sqref="O421:P421 P422:P424">
    <cfRule type="cellIs" dxfId="1739" priority="183" operator="lessThan">
      <formula>0</formula>
    </cfRule>
  </conditionalFormatting>
  <conditionalFormatting sqref="O421">
    <cfRule type="cellIs" dxfId="1738" priority="184" operator="lessThan">
      <formula>0</formula>
    </cfRule>
  </conditionalFormatting>
  <conditionalFormatting sqref="B421">
    <cfRule type="cellIs" dxfId="1737" priority="185" operator="lessThan">
      <formula>0</formula>
    </cfRule>
  </conditionalFormatting>
  <conditionalFormatting sqref="P432:P433">
    <cfRule type="cellIs" dxfId="1736" priority="186" operator="lessThan">
      <formula>0</formula>
    </cfRule>
  </conditionalFormatting>
  <conditionalFormatting sqref="P431">
    <cfRule type="cellIs" dxfId="1735" priority="187" operator="lessThan">
      <formula>0</formula>
    </cfRule>
  </conditionalFormatting>
  <conditionalFormatting sqref="B433">
    <cfRule type="cellIs" dxfId="1734" priority="188" operator="lessThan">
      <formula>0</formula>
    </cfRule>
  </conditionalFormatting>
  <conditionalFormatting sqref="B427">
    <cfRule type="cellIs" dxfId="1733" priority="189" operator="lessThan">
      <formula>0</formula>
    </cfRule>
  </conditionalFormatting>
  <conditionalFormatting sqref="O433">
    <cfRule type="cellIs" dxfId="1732" priority="190" operator="lessThan">
      <formula>0</formula>
    </cfRule>
  </conditionalFormatting>
  <conditionalFormatting sqref="B434">
    <cfRule type="cellIs" dxfId="1731" priority="191" operator="lessThan">
      <formula>0</formula>
    </cfRule>
  </conditionalFormatting>
  <conditionalFormatting sqref="P426">
    <cfRule type="cellIs" dxfId="1730" priority="192" operator="lessThan">
      <formula>0</formula>
    </cfRule>
  </conditionalFormatting>
  <conditionalFormatting sqref="P435:P437">
    <cfRule type="cellIs" dxfId="1729" priority="193" operator="lessThan">
      <formula>0</formula>
    </cfRule>
  </conditionalFormatting>
  <conditionalFormatting sqref="O435:O437">
    <cfRule type="cellIs" dxfId="1728" priority="194" operator="lessThan">
      <formula>0</formula>
    </cfRule>
  </conditionalFormatting>
  <conditionalFormatting sqref="P576">
    <cfRule type="cellIs" dxfId="1727" priority="195" operator="lessThan">
      <formula>0</formula>
    </cfRule>
  </conditionalFormatting>
  <conditionalFormatting sqref="B608">
    <cfRule type="cellIs" dxfId="1726" priority="196" operator="lessThan">
      <formula>0</formula>
    </cfRule>
  </conditionalFormatting>
  <conditionalFormatting sqref="O441:O443">
    <cfRule type="cellIs" dxfId="1725" priority="197" operator="lessThan">
      <formula>0</formula>
    </cfRule>
  </conditionalFormatting>
  <conditionalFormatting sqref="P444">
    <cfRule type="cellIs" dxfId="1724" priority="198" operator="lessThan">
      <formula>0</formula>
    </cfRule>
  </conditionalFormatting>
  <conditionalFormatting sqref="P560">
    <cfRule type="cellIs" dxfId="1723" priority="199" operator="lessThan">
      <formula>0</formula>
    </cfRule>
  </conditionalFormatting>
  <conditionalFormatting sqref="P438">
    <cfRule type="cellIs" dxfId="1722" priority="200" operator="lessThan">
      <formula>0</formula>
    </cfRule>
  </conditionalFormatting>
  <conditionalFormatting sqref="P438">
    <cfRule type="cellIs" dxfId="1721" priority="201" operator="lessThan">
      <formula>0</formula>
    </cfRule>
  </conditionalFormatting>
  <conditionalFormatting sqref="P444">
    <cfRule type="cellIs" dxfId="1720" priority="202" operator="lessThan">
      <formula>0</formula>
    </cfRule>
  </conditionalFormatting>
  <conditionalFormatting sqref="J556:N558 J559:M559">
    <cfRule type="cellIs" dxfId="1719" priority="203" operator="lessThan">
      <formula>0</formula>
    </cfRule>
  </conditionalFormatting>
  <conditionalFormatting sqref="B440">
    <cfRule type="cellIs" dxfId="1718" priority="204" operator="lessThan">
      <formula>0</formula>
    </cfRule>
  </conditionalFormatting>
  <conditionalFormatting sqref="O572:O575">
    <cfRule type="cellIs" dxfId="1717" priority="205" operator="lessThan">
      <formula>0</formula>
    </cfRule>
  </conditionalFormatting>
  <conditionalFormatting sqref="P441:P443">
    <cfRule type="cellIs" dxfId="1716" priority="206" operator="lessThan">
      <formula>0</formula>
    </cfRule>
  </conditionalFormatting>
  <conditionalFormatting sqref="P556:P558">
    <cfRule type="cellIs" dxfId="1715" priority="207" operator="lessThan">
      <formula>0</formula>
    </cfRule>
  </conditionalFormatting>
  <conditionalFormatting sqref="P559">
    <cfRule type="cellIs" dxfId="1714" priority="208" operator="lessThan">
      <formula>0</formula>
    </cfRule>
  </conditionalFormatting>
  <conditionalFormatting sqref="P439">
    <cfRule type="cellIs" dxfId="1713" priority="209" operator="lessThan">
      <formula>0</formula>
    </cfRule>
  </conditionalFormatting>
  <conditionalFormatting sqref="B555">
    <cfRule type="cellIs" dxfId="1712" priority="210" operator="lessThan">
      <formula>0</formula>
    </cfRule>
  </conditionalFormatting>
  <conditionalFormatting sqref="O556:O558">
    <cfRule type="cellIs" dxfId="1711" priority="211" operator="lessThan">
      <formula>0</formula>
    </cfRule>
  </conditionalFormatting>
  <conditionalFormatting sqref="J557">
    <cfRule type="cellIs" dxfId="1710" priority="212" operator="lessThan">
      <formula>0</formula>
    </cfRule>
  </conditionalFormatting>
  <conditionalFormatting sqref="P575">
    <cfRule type="cellIs" dxfId="1709" priority="213" operator="lessThan">
      <formula>0</formula>
    </cfRule>
  </conditionalFormatting>
  <conditionalFormatting sqref="J558:N558 K556:N557 J559:M559">
    <cfRule type="cellIs" dxfId="1708" priority="214" operator="lessThan">
      <formula>0</formula>
    </cfRule>
  </conditionalFormatting>
  <conditionalFormatting sqref="P559">
    <cfRule type="cellIs" dxfId="1707" priority="215" operator="lessThan">
      <formula>0</formula>
    </cfRule>
  </conditionalFormatting>
  <conditionalFormatting sqref="J572:N572 J574:N575 J573:M573">
    <cfRule type="cellIs" dxfId="1706" priority="216" operator="lessThan">
      <formula>0</formula>
    </cfRule>
  </conditionalFormatting>
  <conditionalFormatting sqref="O599:O602">
    <cfRule type="cellIs" dxfId="1705" priority="217" operator="lessThan">
      <formula>0</formula>
    </cfRule>
  </conditionalFormatting>
  <conditionalFormatting sqref="P575">
    <cfRule type="cellIs" dxfId="1704" priority="218" operator="lessThan">
      <formula>0</formula>
    </cfRule>
  </conditionalFormatting>
  <conditionalFormatting sqref="J573">
    <cfRule type="cellIs" dxfId="1703" priority="219" operator="lessThan">
      <formula>0</formula>
    </cfRule>
  </conditionalFormatting>
  <conditionalFormatting sqref="J574:N575 K572:N572 K573:M573">
    <cfRule type="cellIs" dxfId="1702" priority="220" operator="lessThan">
      <formula>0</formula>
    </cfRule>
  </conditionalFormatting>
  <conditionalFormatting sqref="P572:P574">
    <cfRule type="cellIs" dxfId="1701" priority="221" operator="lessThan">
      <formula>0</formula>
    </cfRule>
  </conditionalFormatting>
  <conditionalFormatting sqref="P612">
    <cfRule type="cellIs" dxfId="1700" priority="222" operator="lessThan">
      <formula>0</formula>
    </cfRule>
  </conditionalFormatting>
  <conditionalFormatting sqref="I609">
    <cfRule type="cellIs" dxfId="1699" priority="223" operator="lessThan">
      <formula>0</formula>
    </cfRule>
  </conditionalFormatting>
  <conditionalFormatting sqref="C599:N602">
    <cfRule type="cellIs" dxfId="1698" priority="224" operator="lessThan">
      <formula>0</formula>
    </cfRule>
  </conditionalFormatting>
  <conditionalFormatting sqref="P602">
    <cfRule type="cellIs" dxfId="1697" priority="225" operator="lessThan">
      <formula>0</formula>
    </cfRule>
  </conditionalFormatting>
  <conditionalFormatting sqref="I599">
    <cfRule type="cellIs" dxfId="1696" priority="226" operator="lessThan">
      <formula>0</formula>
    </cfRule>
  </conditionalFormatting>
  <conditionalFormatting sqref="H604:H607">
    <cfRule type="cellIs" dxfId="1695" priority="227" operator="lessThan">
      <formula>0</formula>
    </cfRule>
  </conditionalFormatting>
  <conditionalFormatting sqref="P602">
    <cfRule type="cellIs" dxfId="1694" priority="228" operator="lessThan">
      <formula>0</formula>
    </cfRule>
  </conditionalFormatting>
  <conditionalFormatting sqref="H599">
    <cfRule type="cellIs" dxfId="1693" priority="229" operator="lessThan">
      <formula>0</formula>
    </cfRule>
  </conditionalFormatting>
  <conditionalFormatting sqref="H599:H602">
    <cfRule type="cellIs" dxfId="1692" priority="230" operator="lessThan">
      <formula>0</formula>
    </cfRule>
  </conditionalFormatting>
  <conditionalFormatting sqref="C600:J600">
    <cfRule type="cellIs" dxfId="1691" priority="231" operator="lessThan">
      <formula>0</formula>
    </cfRule>
  </conditionalFormatting>
  <conditionalFormatting sqref="H600:H602">
    <cfRule type="cellIs" dxfId="1690" priority="232" operator="lessThan">
      <formula>0</formula>
    </cfRule>
  </conditionalFormatting>
  <conditionalFormatting sqref="I600 K599:N600 C601:N602">
    <cfRule type="cellIs" dxfId="1689" priority="233" operator="lessThan">
      <formula>0</formula>
    </cfRule>
  </conditionalFormatting>
  <conditionalFormatting sqref="P599:P601">
    <cfRule type="cellIs" dxfId="1688" priority="234" operator="lessThan">
      <formula>0</formula>
    </cfRule>
  </conditionalFormatting>
  <conditionalFormatting sqref="B598">
    <cfRule type="cellIs" dxfId="1687" priority="235" operator="lessThan">
      <formula>0</formula>
    </cfRule>
  </conditionalFormatting>
  <conditionalFormatting sqref="P607">
    <cfRule type="cellIs" dxfId="1686" priority="236" operator="lessThan">
      <formula>0</formula>
    </cfRule>
  </conditionalFormatting>
  <conditionalFormatting sqref="I604">
    <cfRule type="cellIs" dxfId="1685" priority="237" operator="lessThan">
      <formula>0</formula>
    </cfRule>
  </conditionalFormatting>
  <conditionalFormatting sqref="C604:N607">
    <cfRule type="cellIs" dxfId="1684" priority="238" operator="lessThan">
      <formula>0</formula>
    </cfRule>
  </conditionalFormatting>
  <conditionalFormatting sqref="P607">
    <cfRule type="cellIs" dxfId="1683" priority="239" operator="lessThan">
      <formula>0</formula>
    </cfRule>
  </conditionalFormatting>
  <conditionalFormatting sqref="H604">
    <cfRule type="cellIs" dxfId="1682" priority="240" operator="lessThan">
      <formula>0</formula>
    </cfRule>
  </conditionalFormatting>
  <conditionalFormatting sqref="O604:O607">
    <cfRule type="cellIs" dxfId="1681" priority="241" operator="lessThan">
      <formula>0</formula>
    </cfRule>
  </conditionalFormatting>
  <conditionalFormatting sqref="C605:J605">
    <cfRule type="cellIs" dxfId="1680" priority="242" operator="lessThan">
      <formula>0</formula>
    </cfRule>
  </conditionalFormatting>
  <conditionalFormatting sqref="H605:H607">
    <cfRule type="cellIs" dxfId="1679" priority="243" operator="lessThan">
      <formula>0</formula>
    </cfRule>
  </conditionalFormatting>
  <conditionalFormatting sqref="I605 K604:N605 C606:N607">
    <cfRule type="cellIs" dxfId="1678" priority="244" operator="lessThan">
      <formula>0</formula>
    </cfRule>
  </conditionalFormatting>
  <conditionalFormatting sqref="P604:P606">
    <cfRule type="cellIs" dxfId="1677" priority="245" operator="lessThan">
      <formula>0</formula>
    </cfRule>
  </conditionalFormatting>
  <conditionalFormatting sqref="B603">
    <cfRule type="cellIs" dxfId="1676" priority="246" operator="lessThan">
      <formula>0</formula>
    </cfRule>
  </conditionalFormatting>
  <conditionalFormatting sqref="C609:N612">
    <cfRule type="cellIs" dxfId="1675" priority="247" operator="lessThan">
      <formula>0</formula>
    </cfRule>
  </conditionalFormatting>
  <conditionalFormatting sqref="P612">
    <cfRule type="cellIs" dxfId="1674" priority="248" operator="lessThan">
      <formula>0</formula>
    </cfRule>
  </conditionalFormatting>
  <conditionalFormatting sqref="H609">
    <cfRule type="cellIs" dxfId="1673" priority="249" operator="lessThan">
      <formula>0</formula>
    </cfRule>
  </conditionalFormatting>
  <conditionalFormatting sqref="H609:H612">
    <cfRule type="cellIs" dxfId="1672" priority="250" operator="lessThan">
      <formula>0</formula>
    </cfRule>
  </conditionalFormatting>
  <conditionalFormatting sqref="O609:O612">
    <cfRule type="cellIs" dxfId="1671" priority="251" operator="lessThan">
      <formula>0</formula>
    </cfRule>
  </conditionalFormatting>
  <conditionalFormatting sqref="C610:J610">
    <cfRule type="cellIs" dxfId="1670" priority="252" operator="lessThan">
      <formula>0</formula>
    </cfRule>
  </conditionalFormatting>
  <conditionalFormatting sqref="H610:H612">
    <cfRule type="cellIs" dxfId="1669" priority="253" operator="lessThan">
      <formula>0</formula>
    </cfRule>
  </conditionalFormatting>
  <conditionalFormatting sqref="I610 K609:N610 C611:N612">
    <cfRule type="cellIs" dxfId="1668" priority="254" operator="lessThan">
      <formula>0</formula>
    </cfRule>
  </conditionalFormatting>
  <conditionalFormatting sqref="P609:P611">
    <cfRule type="cellIs" dxfId="1667" priority="255" operator="lessThan">
      <formula>0</formula>
    </cfRule>
  </conditionalFormatting>
  <conditionalFormatting sqref="C338:I338">
    <cfRule type="cellIs" dxfId="1666" priority="256" operator="lessThan">
      <formula>0</formula>
    </cfRule>
  </conditionalFormatting>
  <conditionalFormatting sqref="C340:I341">
    <cfRule type="cellIs" dxfId="1665" priority="257" operator="lessThan">
      <formula>0</formula>
    </cfRule>
  </conditionalFormatting>
  <conditionalFormatting sqref="O469:P469">
    <cfRule type="cellIs" dxfId="1664" priority="258" operator="lessThan">
      <formula>0</formula>
    </cfRule>
  </conditionalFormatting>
  <conditionalFormatting sqref="O462:O465">
    <cfRule type="cellIs" dxfId="1663" priority="259" operator="lessThan">
      <formula>0</formula>
    </cfRule>
  </conditionalFormatting>
  <conditionalFormatting sqref="P584:P586">
    <cfRule type="cellIs" dxfId="1662" priority="260" operator="lessThan">
      <formula>0</formula>
    </cfRule>
  </conditionalFormatting>
  <conditionalFormatting sqref="B461">
    <cfRule type="cellIs" dxfId="1661" priority="261" operator="lessThan">
      <formula>0</formula>
    </cfRule>
  </conditionalFormatting>
  <conditionalFormatting sqref="O589:O592">
    <cfRule type="cellIs" dxfId="1660" priority="262" operator="lessThan">
      <formula>0</formula>
    </cfRule>
  </conditionalFormatting>
  <conditionalFormatting sqref="C339:I339">
    <cfRule type="cellIs" dxfId="1659" priority="263" operator="lessThan">
      <formula>0</formula>
    </cfRule>
  </conditionalFormatting>
  <conditionalFormatting sqref="C342:I342">
    <cfRule type="cellIs" dxfId="1658" priority="264" operator="lessThan">
      <formula>0</formula>
    </cfRule>
  </conditionalFormatting>
  <conditionalFormatting sqref="C352:I353">
    <cfRule type="cellIs" dxfId="1657" priority="265" operator="lessThan">
      <formula>0</formula>
    </cfRule>
  </conditionalFormatting>
  <conditionalFormatting sqref="C350:I350">
    <cfRule type="cellIs" dxfId="1656" priority="266" operator="lessThan">
      <formula>0</formula>
    </cfRule>
  </conditionalFormatting>
  <conditionalFormatting sqref="C351:I351">
    <cfRule type="cellIs" dxfId="1655" priority="267" operator="lessThan">
      <formula>0</formula>
    </cfRule>
  </conditionalFormatting>
  <conditionalFormatting sqref="C354:I354">
    <cfRule type="cellIs" dxfId="1654" priority="268" operator="lessThan">
      <formula>0</formula>
    </cfRule>
  </conditionalFormatting>
  <conditionalFormatting sqref="C556:I559">
    <cfRule type="cellIs" dxfId="1653" priority="269" operator="lessThan">
      <formula>0</formula>
    </cfRule>
  </conditionalFormatting>
  <conditionalFormatting sqref="C557:I557">
    <cfRule type="cellIs" dxfId="1652" priority="270" operator="lessThan">
      <formula>0</formula>
    </cfRule>
  </conditionalFormatting>
  <conditionalFormatting sqref="C558:I559">
    <cfRule type="cellIs" dxfId="1651" priority="271" operator="lessThan">
      <formula>0</formula>
    </cfRule>
  </conditionalFormatting>
  <conditionalFormatting sqref="P514">
    <cfRule type="cellIs" dxfId="1650" priority="272" operator="lessThan">
      <formula>0</formula>
    </cfRule>
  </conditionalFormatting>
  <conditionalFormatting sqref="P514">
    <cfRule type="cellIs" dxfId="1649" priority="273" operator="lessThan">
      <formula>0</formula>
    </cfRule>
  </conditionalFormatting>
  <conditionalFormatting sqref="C572:I575">
    <cfRule type="cellIs" dxfId="1648" priority="274" operator="lessThan">
      <formula>0</formula>
    </cfRule>
  </conditionalFormatting>
  <conditionalFormatting sqref="C573:I573">
    <cfRule type="cellIs" dxfId="1647" priority="275" operator="lessThan">
      <formula>0</formula>
    </cfRule>
  </conditionalFormatting>
  <conditionalFormatting sqref="C574:I575">
    <cfRule type="cellIs" dxfId="1646" priority="276" operator="lessThan">
      <formula>0</formula>
    </cfRule>
  </conditionalFormatting>
  <conditionalFormatting sqref="C448:C451">
    <cfRule type="cellIs" dxfId="1645" priority="277" operator="lessThan">
      <formula>0</formula>
    </cfRule>
  </conditionalFormatting>
  <conditionalFormatting sqref="O455:O458">
    <cfRule type="cellIs" dxfId="1644" priority="278" operator="lessThan">
      <formula>0</formula>
    </cfRule>
  </conditionalFormatting>
  <conditionalFormatting sqref="P470:P473">
    <cfRule type="cellIs" dxfId="1643" priority="279" operator="lessThan">
      <formula>0</formula>
    </cfRule>
  </conditionalFormatting>
  <conditionalFormatting sqref="P474:P475">
    <cfRule type="cellIs" dxfId="1642" priority="280" operator="lessThan">
      <formula>0</formula>
    </cfRule>
  </conditionalFormatting>
  <conditionalFormatting sqref="P475">
    <cfRule type="cellIs" dxfId="1641" priority="281" operator="lessThan">
      <formula>0</formula>
    </cfRule>
  </conditionalFormatting>
  <conditionalFormatting sqref="P474">
    <cfRule type="cellIs" dxfId="1640" priority="282" operator="lessThan">
      <formula>0</formula>
    </cfRule>
  </conditionalFormatting>
  <conditionalFormatting sqref="O470:O473">
    <cfRule type="cellIs" dxfId="1639" priority="283" operator="lessThan">
      <formula>0</formula>
    </cfRule>
  </conditionalFormatting>
  <conditionalFormatting sqref="B469">
    <cfRule type="cellIs" dxfId="1638" priority="284" operator="lessThan">
      <formula>0</formula>
    </cfRule>
  </conditionalFormatting>
  <conditionalFormatting sqref="C584:N587">
    <cfRule type="cellIs" dxfId="1637" priority="285" operator="lessThan">
      <formula>0</formula>
    </cfRule>
  </conditionalFormatting>
  <conditionalFormatting sqref="P587">
    <cfRule type="cellIs" dxfId="1636" priority="286" operator="lessThan">
      <formula>0</formula>
    </cfRule>
  </conditionalFormatting>
  <conditionalFormatting sqref="O510:O513">
    <cfRule type="cellIs" dxfId="1635" priority="287" operator="lessThan">
      <formula>0</formula>
    </cfRule>
  </conditionalFormatting>
  <conditionalFormatting sqref="H584:H587">
    <cfRule type="cellIs" dxfId="1634" priority="288" operator="lessThan">
      <formula>0</formula>
    </cfRule>
  </conditionalFormatting>
  <conditionalFormatting sqref="P467">
    <cfRule type="cellIs" dxfId="1633" priority="289" operator="lessThan">
      <formula>0</formula>
    </cfRule>
  </conditionalFormatting>
  <conditionalFormatting sqref="P510:P513 P515 P517:P523">
    <cfRule type="cellIs" dxfId="1632" priority="290" operator="lessThan">
      <formula>0</formula>
    </cfRule>
  </conditionalFormatting>
  <conditionalFormatting sqref="O509">
    <cfRule type="cellIs" dxfId="1631" priority="291" operator="lessThan">
      <formula>0</formula>
    </cfRule>
  </conditionalFormatting>
  <conditionalFormatting sqref="O517:O521">
    <cfRule type="cellIs" dxfId="1630" priority="292" operator="lessThan">
      <formula>0</formula>
    </cfRule>
  </conditionalFormatting>
  <conditionalFormatting sqref="P533:P536 P538">
    <cfRule type="cellIs" dxfId="1629" priority="293" operator="lessThan">
      <formula>0</formula>
    </cfRule>
  </conditionalFormatting>
  <conditionalFormatting sqref="B509">
    <cfRule type="cellIs" dxfId="1628" priority="294" operator="lessThan">
      <formula>0</formula>
    </cfRule>
  </conditionalFormatting>
  <conditionalFormatting sqref="O532">
    <cfRule type="cellIs" dxfId="1627" priority="295" operator="lessThan">
      <formula>0</formula>
    </cfRule>
  </conditionalFormatting>
  <conditionalFormatting sqref="P537">
    <cfRule type="cellIs" dxfId="1626" priority="296" operator="lessThan">
      <formula>0</formula>
    </cfRule>
  </conditionalFormatting>
  <conditionalFormatting sqref="P537">
    <cfRule type="cellIs" dxfId="1625" priority="297" operator="lessThan">
      <formula>0</formula>
    </cfRule>
  </conditionalFormatting>
  <conditionalFormatting sqref="O533:O536">
    <cfRule type="cellIs" dxfId="1624" priority="298" operator="lessThan">
      <formula>0</formula>
    </cfRule>
  </conditionalFormatting>
  <conditionalFormatting sqref="P545 P540:P543">
    <cfRule type="cellIs" dxfId="1623" priority="299" operator="lessThan">
      <formula>0</formula>
    </cfRule>
  </conditionalFormatting>
  <conditionalFormatting sqref="P544">
    <cfRule type="cellIs" dxfId="1622" priority="300" operator="lessThan">
      <formula>0</formula>
    </cfRule>
  </conditionalFormatting>
  <conditionalFormatting sqref="B532">
    <cfRule type="cellIs" dxfId="1621" priority="301" operator="lessThan">
      <formula>0</formula>
    </cfRule>
  </conditionalFormatting>
  <conditionalFormatting sqref="O539">
    <cfRule type="cellIs" dxfId="1620" priority="302" operator="lessThan">
      <formula>0</formula>
    </cfRule>
  </conditionalFormatting>
  <conditionalFormatting sqref="O540:O543">
    <cfRule type="cellIs" dxfId="1619" priority="303" operator="lessThan">
      <formula>0</formula>
    </cfRule>
  </conditionalFormatting>
  <conditionalFormatting sqref="P544">
    <cfRule type="cellIs" dxfId="1618" priority="304" operator="lessThan">
      <formula>0</formula>
    </cfRule>
  </conditionalFormatting>
  <conditionalFormatting sqref="O578:O580 O582">
    <cfRule type="cellIs" dxfId="1617" priority="305" operator="lessThan">
      <formula>0</formula>
    </cfRule>
  </conditionalFormatting>
  <conditionalFormatting sqref="P578:P580">
    <cfRule type="cellIs" dxfId="1616" priority="306" operator="lessThan">
      <formula>0</formula>
    </cfRule>
  </conditionalFormatting>
  <conditionalFormatting sqref="C580:I580">
    <cfRule type="cellIs" dxfId="1615" priority="307" operator="lessThan">
      <formula>0</formula>
    </cfRule>
  </conditionalFormatting>
  <conditionalFormatting sqref="C578:I580">
    <cfRule type="cellIs" dxfId="1614" priority="308" operator="lessThan">
      <formula>0</formula>
    </cfRule>
  </conditionalFormatting>
  <conditionalFormatting sqref="B577">
    <cfRule type="cellIs" dxfId="1613" priority="309" operator="lessThan">
      <formula>0</formula>
    </cfRule>
  </conditionalFormatting>
  <conditionalFormatting sqref="J578:N580">
    <cfRule type="cellIs" dxfId="1612" priority="310" operator="lessThan">
      <formula>0</formula>
    </cfRule>
  </conditionalFormatting>
  <conditionalFormatting sqref="O584:O587">
    <cfRule type="cellIs" dxfId="1611" priority="311" operator="lessThan">
      <formula>0</formula>
    </cfRule>
  </conditionalFormatting>
  <conditionalFormatting sqref="P581:P582">
    <cfRule type="cellIs" dxfId="1610" priority="312" operator="lessThan">
      <formula>0</formula>
    </cfRule>
  </conditionalFormatting>
  <conditionalFormatting sqref="C589:N592">
    <cfRule type="cellIs" dxfId="1609" priority="313" operator="lessThan">
      <formula>0</formula>
    </cfRule>
  </conditionalFormatting>
  <conditionalFormatting sqref="P581:P582">
    <cfRule type="cellIs" dxfId="1608" priority="314" operator="lessThan">
      <formula>0</formula>
    </cfRule>
  </conditionalFormatting>
  <conditionalFormatting sqref="J579">
    <cfRule type="cellIs" dxfId="1607" priority="315" operator="lessThan">
      <formula>0</formula>
    </cfRule>
  </conditionalFormatting>
  <conditionalFormatting sqref="J580:N580 K578:N579">
    <cfRule type="cellIs" dxfId="1606" priority="316" operator="lessThan">
      <formula>0</formula>
    </cfRule>
  </conditionalFormatting>
  <conditionalFormatting sqref="I585 K584:N585 C586:N587">
    <cfRule type="cellIs" dxfId="1605" priority="317" operator="lessThan">
      <formula>0</formula>
    </cfRule>
  </conditionalFormatting>
  <conditionalFormatting sqref="P589:P591">
    <cfRule type="cellIs" dxfId="1604" priority="318" operator="lessThan">
      <formula>0</formula>
    </cfRule>
  </conditionalFormatting>
  <conditionalFormatting sqref="H590:H592">
    <cfRule type="cellIs" dxfId="1603" priority="319" operator="lessThan">
      <formula>0</formula>
    </cfRule>
  </conditionalFormatting>
  <conditionalFormatting sqref="C579:I579">
    <cfRule type="cellIs" dxfId="1602" priority="320" operator="lessThan">
      <formula>0</formula>
    </cfRule>
  </conditionalFormatting>
  <conditionalFormatting sqref="P592">
    <cfRule type="cellIs" dxfId="1601" priority="321" operator="lessThan">
      <formula>0</formula>
    </cfRule>
  </conditionalFormatting>
  <conditionalFormatting sqref="I589">
    <cfRule type="cellIs" dxfId="1600" priority="322" operator="lessThan">
      <formula>0</formula>
    </cfRule>
  </conditionalFormatting>
  <conditionalFormatting sqref="C590:J590">
    <cfRule type="cellIs" dxfId="1599" priority="323" operator="lessThan">
      <formula>0</formula>
    </cfRule>
  </conditionalFormatting>
  <conditionalFormatting sqref="P592">
    <cfRule type="cellIs" dxfId="1598" priority="324" operator="lessThan">
      <formula>0</formula>
    </cfRule>
  </conditionalFormatting>
  <conditionalFormatting sqref="H589">
    <cfRule type="cellIs" dxfId="1597" priority="325" operator="lessThan">
      <formula>0</formula>
    </cfRule>
  </conditionalFormatting>
  <conditionalFormatting sqref="H589:H592">
    <cfRule type="cellIs" dxfId="1596" priority="326" operator="lessThan">
      <formula>0</formula>
    </cfRule>
  </conditionalFormatting>
  <conditionalFormatting sqref="B588">
    <cfRule type="cellIs" dxfId="1595" priority="327" operator="lessThan">
      <formula>0</formula>
    </cfRule>
  </conditionalFormatting>
  <conditionalFormatting sqref="H584">
    <cfRule type="cellIs" dxfId="1594" priority="328" operator="lessThan">
      <formula>0</formula>
    </cfRule>
  </conditionalFormatting>
  <conditionalFormatting sqref="I590 K589:N590 C591:N592">
    <cfRule type="cellIs" dxfId="1593" priority="329" operator="lessThan">
      <formula>0</formula>
    </cfRule>
  </conditionalFormatting>
  <conditionalFormatting sqref="H585:H587">
    <cfRule type="cellIs" dxfId="1592" priority="330" operator="lessThan">
      <formula>0</formula>
    </cfRule>
  </conditionalFormatting>
  <conditionalFormatting sqref="P587">
    <cfRule type="cellIs" dxfId="1591" priority="331" operator="lessThan">
      <formula>0</formula>
    </cfRule>
  </conditionalFormatting>
  <conditionalFormatting sqref="I584">
    <cfRule type="cellIs" dxfId="1590" priority="332" operator="lessThan">
      <formula>0</formula>
    </cfRule>
  </conditionalFormatting>
  <conditionalFormatting sqref="H595:H597">
    <cfRule type="cellIs" dxfId="1589" priority="333" operator="lessThan">
      <formula>0</formula>
    </cfRule>
  </conditionalFormatting>
  <conditionalFormatting sqref="C585:J585">
    <cfRule type="cellIs" dxfId="1588" priority="334" operator="lessThan">
      <formula>0</formula>
    </cfRule>
  </conditionalFormatting>
  <conditionalFormatting sqref="B583">
    <cfRule type="cellIs" dxfId="1587" priority="335" operator="lessThan">
      <formula>0</formula>
    </cfRule>
  </conditionalFormatting>
  <conditionalFormatting sqref="P594:P596">
    <cfRule type="cellIs" dxfId="1586" priority="336" operator="lessThan">
      <formula>0</formula>
    </cfRule>
  </conditionalFormatting>
  <conditionalFormatting sqref="B593">
    <cfRule type="cellIs" dxfId="1585" priority="337" operator="lessThan">
      <formula>0</formula>
    </cfRule>
  </conditionalFormatting>
  <conditionalFormatting sqref="H594">
    <cfRule type="cellIs" dxfId="1584" priority="338" operator="lessThan">
      <formula>0</formula>
    </cfRule>
  </conditionalFormatting>
  <conditionalFormatting sqref="O594:O596">
    <cfRule type="cellIs" dxfId="1583" priority="339" operator="lessThan">
      <formula>0</formula>
    </cfRule>
  </conditionalFormatting>
  <conditionalFormatting sqref="P597">
    <cfRule type="cellIs" dxfId="1582" priority="340" operator="lessThan">
      <formula>0</formula>
    </cfRule>
  </conditionalFormatting>
  <conditionalFormatting sqref="I594">
    <cfRule type="cellIs" dxfId="1581" priority="341" operator="lessThan">
      <formula>0</formula>
    </cfRule>
  </conditionalFormatting>
  <conditionalFormatting sqref="P597">
    <cfRule type="cellIs" dxfId="1580" priority="342" operator="lessThan">
      <formula>0</formula>
    </cfRule>
  </conditionalFormatting>
  <conditionalFormatting sqref="B571">
    <cfRule type="cellIs" dxfId="1579" priority="343" operator="lessThan">
      <formula>0</formula>
    </cfRule>
  </conditionalFormatting>
  <conditionalFormatting sqref="H594:H597">
    <cfRule type="cellIs" dxfId="1578" priority="344" operator="lessThan">
      <formula>0</formula>
    </cfRule>
  </conditionalFormatting>
  <conditionalFormatting sqref="C595:J595">
    <cfRule type="cellIs" dxfId="1577" priority="345" operator="lessThan">
      <formula>0</formula>
    </cfRule>
  </conditionalFormatting>
  <conditionalFormatting sqref="B571">
    <cfRule type="cellIs" dxfId="1576" priority="346" operator="lessThan">
      <formula>0</formula>
    </cfRule>
  </conditionalFormatting>
  <conditionalFormatting sqref="B637">
    <cfRule type="cellIs" dxfId="1575" priority="347" operator="lessThan">
      <formula>0</formula>
    </cfRule>
  </conditionalFormatting>
  <conditionalFormatting sqref="B554">
    <cfRule type="cellIs" dxfId="1574" priority="348" operator="lessThan">
      <formula>0</formula>
    </cfRule>
  </conditionalFormatting>
  <conditionalFormatting sqref="B554">
    <cfRule type="cellIs" dxfId="1573" priority="349" operator="lessThan">
      <formula>0</formula>
    </cfRule>
  </conditionalFormatting>
  <conditionalFormatting sqref="B582">
    <cfRule type="cellIs" dxfId="1572" priority="350" operator="lessThan">
      <formula>0</formula>
    </cfRule>
  </conditionalFormatting>
  <conditionalFormatting sqref="B582">
    <cfRule type="cellIs" dxfId="1571" priority="351" operator="lessThan">
      <formula>0</formula>
    </cfRule>
  </conditionalFormatting>
  <conditionalFormatting sqref="B613 O613:P614 O618:P618 P615:P617 P619:P620 O621:P622 C625:N625 C630:N632 N633 C643:N643 I644:N650 C645:H648 I634:N636 C638:N641 C650:H650 P629 J627:N628 P623:P627 B688:N691 B637 O630:P651 O628:P628">
    <cfRule type="cellIs" dxfId="1570" priority="352" operator="lessThan">
      <formula>0</formula>
    </cfRule>
  </conditionalFormatting>
  <conditionalFormatting sqref="B621">
    <cfRule type="cellIs" dxfId="1569" priority="353" operator="lessThan">
      <formula>0</formula>
    </cfRule>
  </conditionalFormatting>
  <conditionalFormatting sqref="B614">
    <cfRule type="cellIs" dxfId="1568" priority="354" operator="lessThan">
      <formula>0</formula>
    </cfRule>
  </conditionalFormatting>
  <conditionalFormatting sqref="B618">
    <cfRule type="cellIs" dxfId="1567" priority="355" operator="lessThan">
      <formula>0</formula>
    </cfRule>
  </conditionalFormatting>
  <conditionalFormatting sqref="B642">
    <cfRule type="cellIs" dxfId="1566" priority="356" operator="lessThan">
      <formula>0</formula>
    </cfRule>
  </conditionalFormatting>
  <conditionalFormatting sqref="B651">
    <cfRule type="cellIs" dxfId="1565" priority="357" operator="lessThan">
      <formula>0</formula>
    </cfRule>
  </conditionalFormatting>
  <conditionalFormatting sqref="O637">
    <cfRule type="cellIs" dxfId="1564" priority="358" operator="lessThan">
      <formula>0</formula>
    </cfRule>
  </conditionalFormatting>
  <conditionalFormatting sqref="O637">
    <cfRule type="cellIs" dxfId="1563" priority="359" operator="lessThan">
      <formula>0</formula>
    </cfRule>
  </conditionalFormatting>
  <conditionalFormatting sqref="O409:P409 P410:P412">
    <cfRule type="cellIs" dxfId="1562" priority="360" operator="lessThan">
      <formula>0</formula>
    </cfRule>
  </conditionalFormatting>
  <conditionalFormatting sqref="B403">
    <cfRule type="cellIs" dxfId="1561" priority="361" operator="lessThan">
      <formula>0</formula>
    </cfRule>
  </conditionalFormatting>
  <conditionalFormatting sqref="O410:O412">
    <cfRule type="cellIs" dxfId="1560" priority="362" operator="lessThan">
      <formula>0</formula>
    </cfRule>
  </conditionalFormatting>
  <conditionalFormatting sqref="O409">
    <cfRule type="cellIs" dxfId="1559" priority="363" operator="lessThan">
      <formula>0</formula>
    </cfRule>
  </conditionalFormatting>
  <conditionalFormatting sqref="P413">
    <cfRule type="cellIs" dxfId="1558" priority="364" operator="lessThan">
      <formula>0</formula>
    </cfRule>
  </conditionalFormatting>
  <conditionalFormatting sqref="P414">
    <cfRule type="cellIs" dxfId="1557" priority="365" operator="lessThan">
      <formula>0</formula>
    </cfRule>
  </conditionalFormatting>
  <conditionalFormatting sqref="B409">
    <cfRule type="cellIs" dxfId="1556" priority="366" operator="lessThan">
      <formula>0</formula>
    </cfRule>
  </conditionalFormatting>
  <conditionalFormatting sqref="P413">
    <cfRule type="cellIs" dxfId="1555" priority="367" operator="lessThan">
      <formula>0</formula>
    </cfRule>
  </conditionalFormatting>
  <conditionalFormatting sqref="O562:O565">
    <cfRule type="cellIs" dxfId="1554" priority="368" operator="lessThan">
      <formula>0</formula>
    </cfRule>
  </conditionalFormatting>
  <conditionalFormatting sqref="P562:P564">
    <cfRule type="cellIs" dxfId="1553" priority="369" operator="lessThan">
      <formula>0</formula>
    </cfRule>
  </conditionalFormatting>
  <conditionalFormatting sqref="C627:I627">
    <cfRule type="cellIs" dxfId="1552" priority="370" operator="lessThan">
      <formula>0</formula>
    </cfRule>
  </conditionalFormatting>
  <conditionalFormatting sqref="C628:I628">
    <cfRule type="cellIs" dxfId="1551" priority="371" operator="lessThan">
      <formula>0</formula>
    </cfRule>
  </conditionalFormatting>
  <conditionalFormatting sqref="C633:M633">
    <cfRule type="cellIs" dxfId="1550" priority="372" operator="lessThan">
      <formula>0</formula>
    </cfRule>
  </conditionalFormatting>
  <conditionalFormatting sqref="B622:N622">
    <cfRule type="cellIs" dxfId="1549" priority="373" operator="lessThan">
      <formula>0</formula>
    </cfRule>
  </conditionalFormatting>
  <conditionalFormatting sqref="O625">
    <cfRule type="cellIs" dxfId="1548" priority="374" operator="lessThan">
      <formula>0</formula>
    </cfRule>
  </conditionalFormatting>
  <conditionalFormatting sqref="O404:O406">
    <cfRule type="cellIs" dxfId="1547" priority="375" operator="lessThan">
      <formula>0</formula>
    </cfRule>
  </conditionalFormatting>
  <conditionalFormatting sqref="P407">
    <cfRule type="cellIs" dxfId="1546" priority="376" operator="lessThan">
      <formula>0</formula>
    </cfRule>
  </conditionalFormatting>
  <conditionalFormatting sqref="P408">
    <cfRule type="cellIs" dxfId="1545" priority="377" operator="lessThan">
      <formula>0</formula>
    </cfRule>
  </conditionalFormatting>
  <conditionalFormatting sqref="O403:P403 P404:P406">
    <cfRule type="cellIs" dxfId="1544" priority="378" operator="lessThan">
      <formula>0</formula>
    </cfRule>
  </conditionalFormatting>
  <conditionalFormatting sqref="O403">
    <cfRule type="cellIs" dxfId="1543" priority="379" operator="lessThan">
      <formula>0</formula>
    </cfRule>
  </conditionalFormatting>
  <conditionalFormatting sqref="P407">
    <cfRule type="cellIs" dxfId="1542" priority="380" operator="lessThan">
      <formula>0</formula>
    </cfRule>
  </conditionalFormatting>
  <conditionalFormatting sqref="I563 K563:N563 C564:N565 K562:M562">
    <cfRule type="cellIs" dxfId="1541" priority="381" operator="lessThan">
      <formula>0</formula>
    </cfRule>
  </conditionalFormatting>
  <conditionalFormatting sqref="C563:N565 C562:M562">
    <cfRule type="cellIs" dxfId="1540" priority="382" operator="lessThan">
      <formula>0</formula>
    </cfRule>
  </conditionalFormatting>
  <conditionalFormatting sqref="I562">
    <cfRule type="cellIs" dxfId="1539" priority="383" operator="lessThan">
      <formula>0</formula>
    </cfRule>
  </conditionalFormatting>
  <conditionalFormatting sqref="P565">
    <cfRule type="cellIs" dxfId="1538" priority="384" operator="lessThan">
      <formula>0</formula>
    </cfRule>
  </conditionalFormatting>
  <conditionalFormatting sqref="C563:J563">
    <cfRule type="cellIs" dxfId="1537" priority="385" operator="lessThan">
      <formula>0</formula>
    </cfRule>
  </conditionalFormatting>
  <conditionalFormatting sqref="H563:H565">
    <cfRule type="cellIs" dxfId="1536" priority="386" operator="lessThan">
      <formula>0</formula>
    </cfRule>
  </conditionalFormatting>
  <conditionalFormatting sqref="P565">
    <cfRule type="cellIs" dxfId="1535" priority="387" operator="lessThan">
      <formula>0</formula>
    </cfRule>
  </conditionalFormatting>
  <conditionalFormatting sqref="H562:H565">
    <cfRule type="cellIs" dxfId="1534" priority="388" operator="lessThan">
      <formula>0</formula>
    </cfRule>
  </conditionalFormatting>
  <conditionalFormatting sqref="B561">
    <cfRule type="cellIs" dxfId="1533" priority="389" operator="lessThan">
      <formula>0</formula>
    </cfRule>
  </conditionalFormatting>
  <conditionalFormatting sqref="H562">
    <cfRule type="cellIs" dxfId="1532" priority="390" operator="lessThan">
      <formula>0</formula>
    </cfRule>
  </conditionalFormatting>
  <conditionalFormatting sqref="P567:P569">
    <cfRule type="cellIs" dxfId="1531" priority="391" operator="lessThan">
      <formula>0</formula>
    </cfRule>
  </conditionalFormatting>
  <conditionalFormatting sqref="O567:O570">
    <cfRule type="cellIs" dxfId="1530" priority="392" operator="lessThan">
      <formula>0</formula>
    </cfRule>
  </conditionalFormatting>
  <conditionalFormatting sqref="I568 C569:N570 K567:M568">
    <cfRule type="cellIs" dxfId="1529" priority="393" operator="lessThan">
      <formula>0</formula>
    </cfRule>
  </conditionalFormatting>
  <conditionalFormatting sqref="C569:N570 C567:M568">
    <cfRule type="cellIs" dxfId="1528" priority="394" operator="lessThan">
      <formula>0</formula>
    </cfRule>
  </conditionalFormatting>
  <conditionalFormatting sqref="I567">
    <cfRule type="cellIs" dxfId="1527" priority="395" operator="lessThan">
      <formula>0</formula>
    </cfRule>
  </conditionalFormatting>
  <conditionalFormatting sqref="C568:J568">
    <cfRule type="cellIs" dxfId="1526" priority="396" operator="lessThan">
      <formula>0</formula>
    </cfRule>
  </conditionalFormatting>
  <conditionalFormatting sqref="P570">
    <cfRule type="cellIs" dxfId="1525" priority="397" operator="lessThan">
      <formula>0</formula>
    </cfRule>
  </conditionalFormatting>
  <conditionalFormatting sqref="P570">
    <cfRule type="cellIs" dxfId="1524" priority="398" operator="lessThan">
      <formula>0</formula>
    </cfRule>
  </conditionalFormatting>
  <conditionalFormatting sqref="H567:H570">
    <cfRule type="cellIs" dxfId="1523" priority="399" operator="lessThan">
      <formula>0</formula>
    </cfRule>
  </conditionalFormatting>
  <conditionalFormatting sqref="H567">
    <cfRule type="cellIs" dxfId="1522" priority="400" operator="lessThan">
      <formula>0</formula>
    </cfRule>
  </conditionalFormatting>
  <conditionalFormatting sqref="H568:H570">
    <cfRule type="cellIs" dxfId="1521" priority="401" operator="lessThan">
      <formula>0</formula>
    </cfRule>
  </conditionalFormatting>
  <conditionalFormatting sqref="B566">
    <cfRule type="cellIs" dxfId="1520" priority="402" operator="lessThan">
      <formula>0</formula>
    </cfRule>
  </conditionalFormatting>
  <conditionalFormatting sqref="N352">
    <cfRule type="cellIs" dxfId="1519" priority="403" operator="lessThan">
      <formula>0</formula>
    </cfRule>
  </conditionalFormatting>
  <conditionalFormatting sqref="N358">
    <cfRule type="cellIs" dxfId="1518" priority="404" operator="lessThan">
      <formula>0</formula>
    </cfRule>
  </conditionalFormatting>
  <conditionalFormatting sqref="N364">
    <cfRule type="cellIs" dxfId="1517" priority="405" operator="lessThan">
      <formula>0</formula>
    </cfRule>
  </conditionalFormatting>
  <conditionalFormatting sqref="N346">
    <cfRule type="cellIs" dxfId="1516" priority="406" operator="lessThan">
      <formula>0</formula>
    </cfRule>
  </conditionalFormatting>
  <conditionalFormatting sqref="B363">
    <cfRule type="cellIs" dxfId="1515" priority="407" operator="lessThan">
      <formula>0</formula>
    </cfRule>
  </conditionalFormatting>
  <conditionalFormatting sqref="B551">
    <cfRule type="cellIs" dxfId="1514" priority="408" operator="lessThan">
      <formula>0</formula>
    </cfRule>
  </conditionalFormatting>
  <conditionalFormatting sqref="B358:B359">
    <cfRule type="cellIs" dxfId="1513" priority="409" operator="lessThan">
      <formula>0</formula>
    </cfRule>
  </conditionalFormatting>
  <conditionalFormatting sqref="B364:B365">
    <cfRule type="cellIs" dxfId="1512" priority="410" operator="lessThan">
      <formula>0</formula>
    </cfRule>
  </conditionalFormatting>
  <conditionalFormatting sqref="C338:M341">
    <cfRule type="cellIs" dxfId="1511" priority="411" operator="lessThan">
      <formula>0</formula>
    </cfRule>
  </conditionalFormatting>
  <conditionalFormatting sqref="B415">
    <cfRule type="cellIs" dxfId="1510" priority="412" operator="lessThan">
      <formula>0</formula>
    </cfRule>
  </conditionalFormatting>
  <conditionalFormatting sqref="B415">
    <cfRule type="cellIs" dxfId="1509" priority="413" operator="lessThan">
      <formula>0</formula>
    </cfRule>
  </conditionalFormatting>
  <conditionalFormatting sqref="B378 B384 B368:B372 B362:B366 B356:B360 B350:B354 B344:B348 B338:B342">
    <cfRule type="cellIs" dxfId="1508" priority="414" operator="lessThan">
      <formula>0</formula>
    </cfRule>
  </conditionalFormatting>
  <conditionalFormatting sqref="B346:B347">
    <cfRule type="cellIs" dxfId="1507" priority="415" operator="lessThan">
      <formula>0</formula>
    </cfRule>
  </conditionalFormatting>
  <conditionalFormatting sqref="B344">
    <cfRule type="cellIs" dxfId="1506" priority="416" operator="lessThan">
      <formula>0</formula>
    </cfRule>
  </conditionalFormatting>
  <conditionalFormatting sqref="B548:B550">
    <cfRule type="cellIs" dxfId="1505" priority="417" operator="lessThan">
      <formula>0</formula>
    </cfRule>
  </conditionalFormatting>
  <conditionalFormatting sqref="B547">
    <cfRule type="cellIs" dxfId="1504" priority="418" operator="lessThan">
      <formula>0</formula>
    </cfRule>
  </conditionalFormatting>
  <conditionalFormatting sqref="B384">
    <cfRule type="cellIs" dxfId="1503" priority="419" operator="lessThan">
      <formula>0</formula>
    </cfRule>
  </conditionalFormatting>
  <conditionalFormatting sqref="B345">
    <cfRule type="cellIs" dxfId="1502" priority="420" operator="lessThan">
      <formula>0</formula>
    </cfRule>
  </conditionalFormatting>
  <conditionalFormatting sqref="B356">
    <cfRule type="cellIs" dxfId="1501" priority="421" operator="lessThan">
      <formula>0</formula>
    </cfRule>
  </conditionalFormatting>
  <conditionalFormatting sqref="B357">
    <cfRule type="cellIs" dxfId="1500" priority="422" operator="lessThan">
      <formula>0</formula>
    </cfRule>
  </conditionalFormatting>
  <conditionalFormatting sqref="B362">
    <cfRule type="cellIs" dxfId="1499" priority="423" operator="lessThan">
      <formula>0</formula>
    </cfRule>
  </conditionalFormatting>
  <conditionalFormatting sqref="B370:B371">
    <cfRule type="cellIs" dxfId="1498" priority="424" operator="lessThan">
      <formula>0</formula>
    </cfRule>
  </conditionalFormatting>
  <conditionalFormatting sqref="B368">
    <cfRule type="cellIs" dxfId="1497" priority="425" operator="lessThan">
      <formula>0</formula>
    </cfRule>
  </conditionalFormatting>
  <conditionalFormatting sqref="B369">
    <cfRule type="cellIs" dxfId="1496" priority="426" operator="lessThan">
      <formula>0</formula>
    </cfRule>
  </conditionalFormatting>
  <conditionalFormatting sqref="B378">
    <cfRule type="cellIs" dxfId="1495" priority="427" operator="lessThan">
      <formula>0</formula>
    </cfRule>
  </conditionalFormatting>
  <conditionalFormatting sqref="B372">
    <cfRule type="cellIs" dxfId="1494" priority="428" operator="lessThan">
      <formula>0</formula>
    </cfRule>
  </conditionalFormatting>
  <conditionalFormatting sqref="B366">
    <cfRule type="cellIs" dxfId="1493" priority="429" operator="lessThan">
      <formula>0</formula>
    </cfRule>
  </conditionalFormatting>
  <conditionalFormatting sqref="B360">
    <cfRule type="cellIs" dxfId="1492" priority="430" operator="lessThan">
      <formula>0</formula>
    </cfRule>
  </conditionalFormatting>
  <conditionalFormatting sqref="B348">
    <cfRule type="cellIs" dxfId="1491" priority="431" operator="lessThan">
      <formula>0</formula>
    </cfRule>
  </conditionalFormatting>
  <conditionalFormatting sqref="B604:B607">
    <cfRule type="cellIs" dxfId="1490" priority="432" operator="lessThan">
      <formula>0</formula>
    </cfRule>
  </conditionalFormatting>
  <conditionalFormatting sqref="B599:B602">
    <cfRule type="cellIs" dxfId="1489" priority="433" operator="lessThan">
      <formula>0</formula>
    </cfRule>
  </conditionalFormatting>
  <conditionalFormatting sqref="B600">
    <cfRule type="cellIs" dxfId="1488" priority="434" operator="lessThan">
      <formula>0</formula>
    </cfRule>
  </conditionalFormatting>
  <conditionalFormatting sqref="B601:B602">
    <cfRule type="cellIs" dxfId="1487" priority="435" operator="lessThan">
      <formula>0</formula>
    </cfRule>
  </conditionalFormatting>
  <conditionalFormatting sqref="B611:B612">
    <cfRule type="cellIs" dxfId="1486" priority="436" operator="lessThan">
      <formula>0</formula>
    </cfRule>
  </conditionalFormatting>
  <conditionalFormatting sqref="B605">
    <cfRule type="cellIs" dxfId="1485" priority="437" operator="lessThan">
      <formula>0</formula>
    </cfRule>
  </conditionalFormatting>
  <conditionalFormatting sqref="B606:B607">
    <cfRule type="cellIs" dxfId="1484" priority="438" operator="lessThan">
      <formula>0</formula>
    </cfRule>
  </conditionalFormatting>
  <conditionalFormatting sqref="B609:B612">
    <cfRule type="cellIs" dxfId="1483" priority="439" operator="lessThan">
      <formula>0</formula>
    </cfRule>
  </conditionalFormatting>
  <conditionalFormatting sqref="B610">
    <cfRule type="cellIs" dxfId="1482" priority="440" operator="lessThan">
      <formula>0</formula>
    </cfRule>
  </conditionalFormatting>
  <conditionalFormatting sqref="B352:B353">
    <cfRule type="cellIs" dxfId="1481" priority="441" operator="lessThan">
      <formula>0</formula>
    </cfRule>
  </conditionalFormatting>
  <conditionalFormatting sqref="B342">
    <cfRule type="cellIs" dxfId="1480" priority="442" operator="lessThan">
      <formula>0</formula>
    </cfRule>
  </conditionalFormatting>
  <conditionalFormatting sqref="B380:N380">
    <cfRule type="cellIs" dxfId="1479" priority="443" operator="lessThan">
      <formula>0</formula>
    </cfRule>
  </conditionalFormatting>
  <conditionalFormatting sqref="B374:N374">
    <cfRule type="cellIs" dxfId="1478" priority="444" operator="lessThan">
      <formula>0</formula>
    </cfRule>
  </conditionalFormatting>
  <conditionalFormatting sqref="B374:N374">
    <cfRule type="cellIs" dxfId="1477" priority="445" operator="lessThan">
      <formula>0</formula>
    </cfRule>
  </conditionalFormatting>
  <conditionalFormatting sqref="B340:B341">
    <cfRule type="cellIs" dxfId="1476" priority="446" operator="lessThan">
      <formula>0</formula>
    </cfRule>
  </conditionalFormatting>
  <conditionalFormatting sqref="B338">
    <cfRule type="cellIs" dxfId="1475" priority="447" operator="lessThan">
      <formula>0</formula>
    </cfRule>
  </conditionalFormatting>
  <conditionalFormatting sqref="B339">
    <cfRule type="cellIs" dxfId="1474" priority="448" operator="lessThan">
      <formula>0</formula>
    </cfRule>
  </conditionalFormatting>
  <conditionalFormatting sqref="B350">
    <cfRule type="cellIs" dxfId="1473" priority="449" operator="lessThan">
      <formula>0</formula>
    </cfRule>
  </conditionalFormatting>
  <conditionalFormatting sqref="B351">
    <cfRule type="cellIs" dxfId="1472" priority="450" operator="lessThan">
      <formula>0</formula>
    </cfRule>
  </conditionalFormatting>
  <conditionalFormatting sqref="B354">
    <cfRule type="cellIs" dxfId="1471" priority="451" operator="lessThan">
      <formula>0</formula>
    </cfRule>
  </conditionalFormatting>
  <conditionalFormatting sqref="B556:B559">
    <cfRule type="cellIs" dxfId="1470" priority="452" operator="lessThan">
      <formula>0</formula>
    </cfRule>
  </conditionalFormatting>
  <conditionalFormatting sqref="B557">
    <cfRule type="cellIs" dxfId="1469" priority="453" operator="lessThan">
      <formula>0</formula>
    </cfRule>
  </conditionalFormatting>
  <conditionalFormatting sqref="B558:B559">
    <cfRule type="cellIs" dxfId="1468" priority="454" operator="lessThan">
      <formula>0</formula>
    </cfRule>
  </conditionalFormatting>
  <conditionalFormatting sqref="B576">
    <cfRule type="cellIs" dxfId="1467" priority="455" operator="lessThan">
      <formula>0</formula>
    </cfRule>
  </conditionalFormatting>
  <conditionalFormatting sqref="B576">
    <cfRule type="cellIs" dxfId="1466" priority="456" operator="lessThan">
      <formula>0</formula>
    </cfRule>
  </conditionalFormatting>
  <conditionalFormatting sqref="B572:B575">
    <cfRule type="cellIs" dxfId="1465" priority="457" operator="lessThan">
      <formula>0</formula>
    </cfRule>
  </conditionalFormatting>
  <conditionalFormatting sqref="B573">
    <cfRule type="cellIs" dxfId="1464" priority="458" operator="lessThan">
      <formula>0</formula>
    </cfRule>
  </conditionalFormatting>
  <conditionalFormatting sqref="B574:B575">
    <cfRule type="cellIs" dxfId="1463" priority="459" operator="lessThan">
      <formula>0</formula>
    </cfRule>
  </conditionalFormatting>
  <conditionalFormatting sqref="N377">
    <cfRule type="cellIs" dxfId="1462" priority="460" operator="lessThan">
      <formula>0</formula>
    </cfRule>
  </conditionalFormatting>
  <conditionalFormatting sqref="B380:N380">
    <cfRule type="cellIs" dxfId="1461" priority="461" operator="lessThan">
      <formula>0</formula>
    </cfRule>
  </conditionalFormatting>
  <conditionalFormatting sqref="B534:B536">
    <cfRule type="cellIs" dxfId="1460" priority="462" operator="lessThan">
      <formula>0</formula>
    </cfRule>
  </conditionalFormatting>
  <conditionalFormatting sqref="B537">
    <cfRule type="cellIs" dxfId="1459" priority="463" operator="lessThan">
      <formula>0</formula>
    </cfRule>
  </conditionalFormatting>
  <conditionalFormatting sqref="B533">
    <cfRule type="cellIs" dxfId="1458" priority="464" operator="lessThan">
      <formula>0</formula>
    </cfRule>
  </conditionalFormatting>
  <conditionalFormatting sqref="B580:B581">
    <cfRule type="cellIs" dxfId="1457" priority="465" operator="lessThan">
      <formula>0</formula>
    </cfRule>
  </conditionalFormatting>
  <conditionalFormatting sqref="B578:B581">
    <cfRule type="cellIs" dxfId="1456" priority="466" operator="lessThan">
      <formula>0</formula>
    </cfRule>
  </conditionalFormatting>
  <conditionalFormatting sqref="B589:B592">
    <cfRule type="cellIs" dxfId="1455" priority="467" operator="lessThan">
      <formula>0</formula>
    </cfRule>
  </conditionalFormatting>
  <conditionalFormatting sqref="B586:B587">
    <cfRule type="cellIs" dxfId="1454" priority="468" operator="lessThan">
      <formula>0</formula>
    </cfRule>
  </conditionalFormatting>
  <conditionalFormatting sqref="B579">
    <cfRule type="cellIs" dxfId="1453" priority="469" operator="lessThan">
      <formula>0</formula>
    </cfRule>
  </conditionalFormatting>
  <conditionalFormatting sqref="B584:B587">
    <cfRule type="cellIs" dxfId="1452" priority="470" operator="lessThan">
      <formula>0</formula>
    </cfRule>
  </conditionalFormatting>
  <conditionalFormatting sqref="B590">
    <cfRule type="cellIs" dxfId="1451" priority="471" operator="lessThan">
      <formula>0</formula>
    </cfRule>
  </conditionalFormatting>
  <conditionalFormatting sqref="B591:B592">
    <cfRule type="cellIs" dxfId="1450" priority="472" operator="lessThan">
      <formula>0</formula>
    </cfRule>
  </conditionalFormatting>
  <conditionalFormatting sqref="B585">
    <cfRule type="cellIs" dxfId="1449" priority="473" operator="lessThan">
      <formula>0</formula>
    </cfRule>
  </conditionalFormatting>
  <conditionalFormatting sqref="B594:B597">
    <cfRule type="cellIs" dxfId="1448" priority="474" operator="lessThan">
      <formula>0</formula>
    </cfRule>
  </conditionalFormatting>
  <conditionalFormatting sqref="B595">
    <cfRule type="cellIs" dxfId="1447" priority="475" operator="lessThan">
      <formula>0</formula>
    </cfRule>
  </conditionalFormatting>
  <conditionalFormatting sqref="B596:B597">
    <cfRule type="cellIs" dxfId="1446" priority="476" operator="lessThan">
      <formula>0</formula>
    </cfRule>
  </conditionalFormatting>
  <conditionalFormatting sqref="B625 B630:B632 B643 B645:B648 B638:B641 B650">
    <cfRule type="cellIs" dxfId="1445" priority="477" operator="lessThan">
      <formula>0</formula>
    </cfRule>
  </conditionalFormatting>
  <conditionalFormatting sqref="N365">
    <cfRule type="cellIs" dxfId="1444" priority="478" operator="lessThan">
      <formula>0</formula>
    </cfRule>
  </conditionalFormatting>
  <conditionalFormatting sqref="N359">
    <cfRule type="cellIs" dxfId="1443" priority="479" operator="lessThan">
      <formula>0</formula>
    </cfRule>
  </conditionalFormatting>
  <conditionalFormatting sqref="B374:N374">
    <cfRule type="cellIs" dxfId="1442" priority="480" operator="lessThan">
      <formula>0</formula>
    </cfRule>
  </conditionalFormatting>
  <conditionalFormatting sqref="N371">
    <cfRule type="cellIs" dxfId="1441" priority="481" operator="lessThan">
      <formula>0</formula>
    </cfRule>
  </conditionalFormatting>
  <conditionalFormatting sqref="B374:N374">
    <cfRule type="cellIs" dxfId="1440" priority="482" operator="lessThan">
      <formula>0</formula>
    </cfRule>
  </conditionalFormatting>
  <conditionalFormatting sqref="B374:N374">
    <cfRule type="cellIs" dxfId="1439" priority="483" operator="lessThan">
      <formula>0</formula>
    </cfRule>
  </conditionalFormatting>
  <conditionalFormatting sqref="B627">
    <cfRule type="cellIs" dxfId="1438" priority="484" operator="lessThan">
      <formula>0</formula>
    </cfRule>
  </conditionalFormatting>
  <conditionalFormatting sqref="B628">
    <cfRule type="cellIs" dxfId="1437" priority="485" operator="lessThan">
      <formula>0</formula>
    </cfRule>
  </conditionalFormatting>
  <conditionalFormatting sqref="B633">
    <cfRule type="cellIs" dxfId="1436" priority="486" operator="lessThan">
      <formula>0</formula>
    </cfRule>
  </conditionalFormatting>
  <conditionalFormatting sqref="B622">
    <cfRule type="cellIs" dxfId="1435" priority="487" operator="lessThan">
      <formula>0</formula>
    </cfRule>
  </conditionalFormatting>
  <conditionalFormatting sqref="B564:B565">
    <cfRule type="cellIs" dxfId="1434" priority="488" operator="lessThan">
      <formula>0</formula>
    </cfRule>
  </conditionalFormatting>
  <conditionalFormatting sqref="B562:B565">
    <cfRule type="cellIs" dxfId="1433" priority="489" operator="lessThan">
      <formula>0</formula>
    </cfRule>
  </conditionalFormatting>
  <conditionalFormatting sqref="B563">
    <cfRule type="cellIs" dxfId="1432" priority="490" operator="lessThan">
      <formula>0</formula>
    </cfRule>
  </conditionalFormatting>
  <conditionalFormatting sqref="B569:B570">
    <cfRule type="cellIs" dxfId="1431" priority="491" operator="lessThan">
      <formula>0</formula>
    </cfRule>
  </conditionalFormatting>
  <conditionalFormatting sqref="B567:B570">
    <cfRule type="cellIs" dxfId="1430" priority="492" operator="lessThan">
      <formula>0</formula>
    </cfRule>
  </conditionalFormatting>
  <conditionalFormatting sqref="B568">
    <cfRule type="cellIs" dxfId="1429" priority="493" operator="lessThan">
      <formula>0</formula>
    </cfRule>
  </conditionalFormatting>
  <conditionalFormatting sqref="B338:B341">
    <cfRule type="cellIs" dxfId="1428" priority="494" operator="lessThan">
      <formula>0</formula>
    </cfRule>
  </conditionalFormatting>
  <conditionalFormatting sqref="N347">
    <cfRule type="cellIs" dxfId="1427" priority="495" operator="lessThan">
      <formula>0</formula>
    </cfRule>
  </conditionalFormatting>
  <conditionalFormatting sqref="N353">
    <cfRule type="cellIs" dxfId="1426" priority="496" operator="lessThan">
      <formula>0</formula>
    </cfRule>
  </conditionalFormatting>
  <conditionalFormatting sqref="B374:N374">
    <cfRule type="cellIs" dxfId="1425" priority="497" operator="lessThan">
      <formula>0</formula>
    </cfRule>
  </conditionalFormatting>
  <conditionalFormatting sqref="B374:N374">
    <cfRule type="cellIs" dxfId="1424" priority="498" operator="lessThan">
      <formula>0</formula>
    </cfRule>
  </conditionalFormatting>
  <conditionalFormatting sqref="B374:N374">
    <cfRule type="cellIs" dxfId="1423" priority="499" operator="lessThan">
      <formula>0</formula>
    </cfRule>
  </conditionalFormatting>
  <conditionalFormatting sqref="B380:N380">
    <cfRule type="cellIs" dxfId="1422" priority="500" operator="lessThan">
      <formula>0</formula>
    </cfRule>
  </conditionalFormatting>
  <conditionalFormatting sqref="B380:N380">
    <cfRule type="cellIs" dxfId="1421" priority="501" operator="lessThan">
      <formula>0</formula>
    </cfRule>
  </conditionalFormatting>
  <conditionalFormatting sqref="B380:N380">
    <cfRule type="cellIs" dxfId="1420" priority="502" operator="lessThan">
      <formula>0</formula>
    </cfRule>
  </conditionalFormatting>
  <conditionalFormatting sqref="B380:N380">
    <cfRule type="cellIs" dxfId="1419" priority="503" operator="lessThan">
      <formula>0</formula>
    </cfRule>
  </conditionalFormatting>
  <conditionalFormatting sqref="B380:N380">
    <cfRule type="cellIs" dxfId="1418" priority="504" operator="lessThan">
      <formula>0</formula>
    </cfRule>
  </conditionalFormatting>
  <conditionalFormatting sqref="B380:N380">
    <cfRule type="cellIs" dxfId="1417" priority="505" operator="lessThan">
      <formula>0</formula>
    </cfRule>
  </conditionalFormatting>
  <conditionalFormatting sqref="B386:N386">
    <cfRule type="cellIs" dxfId="1416" priority="506" operator="lessThan">
      <formula>0</formula>
    </cfRule>
  </conditionalFormatting>
  <conditionalFormatting sqref="N383">
    <cfRule type="cellIs" dxfId="1415" priority="507" operator="lessThan">
      <formula>0</formula>
    </cfRule>
  </conditionalFormatting>
  <conditionalFormatting sqref="B386:N386">
    <cfRule type="cellIs" dxfId="1414" priority="508" operator="lessThan">
      <formula>0</formula>
    </cfRule>
  </conditionalFormatting>
  <conditionalFormatting sqref="B386:N386">
    <cfRule type="cellIs" dxfId="1413" priority="509" operator="lessThan">
      <formula>0</formula>
    </cfRule>
  </conditionalFormatting>
  <conditionalFormatting sqref="B386:N386">
    <cfRule type="cellIs" dxfId="1412" priority="510" operator="lessThan">
      <formula>0</formula>
    </cfRule>
  </conditionalFormatting>
  <conditionalFormatting sqref="B386:N386">
    <cfRule type="cellIs" dxfId="1411" priority="511" operator="lessThan">
      <formula>0</formula>
    </cfRule>
  </conditionalFormatting>
  <conditionalFormatting sqref="B386:N386">
    <cfRule type="cellIs" dxfId="1410" priority="512" operator="lessThan">
      <formula>0</formula>
    </cfRule>
  </conditionalFormatting>
  <conditionalFormatting sqref="B386:N386">
    <cfRule type="cellIs" dxfId="1409" priority="513" operator="lessThan">
      <formula>0</formula>
    </cfRule>
  </conditionalFormatting>
  <conditionalFormatting sqref="B386:N386">
    <cfRule type="cellIs" dxfId="1408" priority="514" operator="lessThan">
      <formula>0</formula>
    </cfRule>
  </conditionalFormatting>
  <conditionalFormatting sqref="N389">
    <cfRule type="cellIs" dxfId="1407" priority="515" operator="lessThan">
      <formula>0</formula>
    </cfRule>
  </conditionalFormatting>
  <conditionalFormatting sqref="N342">
    <cfRule type="cellIs" dxfId="1406" priority="516" operator="lessThan">
      <formula>0</formula>
    </cfRule>
  </conditionalFormatting>
  <conditionalFormatting sqref="N348">
    <cfRule type="cellIs" dxfId="1405" priority="517" operator="lessThan">
      <formula>0</formula>
    </cfRule>
  </conditionalFormatting>
  <conditionalFormatting sqref="N348">
    <cfRule type="cellIs" dxfId="1404" priority="518" operator="lessThan">
      <formula>0</formula>
    </cfRule>
  </conditionalFormatting>
  <conditionalFormatting sqref="N354">
    <cfRule type="cellIs" dxfId="1403" priority="519" operator="lessThan">
      <formula>0</formula>
    </cfRule>
  </conditionalFormatting>
  <conditionalFormatting sqref="N354">
    <cfRule type="cellIs" dxfId="1402" priority="520" operator="lessThan">
      <formula>0</formula>
    </cfRule>
  </conditionalFormatting>
  <conditionalFormatting sqref="N360">
    <cfRule type="cellIs" dxfId="1401" priority="521" operator="lessThan">
      <formula>0</formula>
    </cfRule>
  </conditionalFormatting>
  <conditionalFormatting sqref="N360">
    <cfRule type="cellIs" dxfId="1400" priority="522" operator="lessThan">
      <formula>0</formula>
    </cfRule>
  </conditionalFormatting>
  <conditionalFormatting sqref="N366">
    <cfRule type="cellIs" dxfId="1399" priority="523" operator="lessThan">
      <formula>0</formula>
    </cfRule>
  </conditionalFormatting>
  <conditionalFormatting sqref="N366">
    <cfRule type="cellIs" dxfId="1398" priority="524" operator="lessThan">
      <formula>0</formula>
    </cfRule>
  </conditionalFormatting>
  <conditionalFormatting sqref="N372">
    <cfRule type="cellIs" dxfId="1397" priority="525" operator="lessThan">
      <formula>0</formula>
    </cfRule>
  </conditionalFormatting>
  <conditionalFormatting sqref="N372">
    <cfRule type="cellIs" dxfId="1396" priority="526" operator="lessThan">
      <formula>0</formula>
    </cfRule>
  </conditionalFormatting>
  <conditionalFormatting sqref="N378">
    <cfRule type="cellIs" dxfId="1395" priority="527" operator="lessThan">
      <formula>0</formula>
    </cfRule>
  </conditionalFormatting>
  <conditionalFormatting sqref="N378">
    <cfRule type="cellIs" dxfId="1394" priority="528" operator="lessThan">
      <formula>0</formula>
    </cfRule>
  </conditionalFormatting>
  <conditionalFormatting sqref="N384">
    <cfRule type="cellIs" dxfId="1393" priority="529" operator="lessThan">
      <formula>0</formula>
    </cfRule>
  </conditionalFormatting>
  <conditionalFormatting sqref="N384">
    <cfRule type="cellIs" dxfId="1392" priority="530" operator="lessThan">
      <formula>0</formula>
    </cfRule>
  </conditionalFormatting>
  <conditionalFormatting sqref="C396:M396">
    <cfRule type="cellIs" dxfId="1391" priority="531" operator="lessThan">
      <formula>0</formula>
    </cfRule>
  </conditionalFormatting>
  <conditionalFormatting sqref="C396:M396">
    <cfRule type="cellIs" dxfId="1390" priority="532" operator="lessThan">
      <formula>0</formula>
    </cfRule>
  </conditionalFormatting>
  <conditionalFormatting sqref="H396">
    <cfRule type="cellIs" dxfId="1389" priority="533" operator="lessThan">
      <formula>0</formula>
    </cfRule>
  </conditionalFormatting>
  <conditionalFormatting sqref="B396">
    <cfRule type="cellIs" dxfId="1388" priority="534" operator="lessThan">
      <formula>0</formula>
    </cfRule>
  </conditionalFormatting>
  <conditionalFormatting sqref="B396">
    <cfRule type="cellIs" dxfId="1387" priority="535" operator="lessThan">
      <formula>0</formula>
    </cfRule>
  </conditionalFormatting>
  <conditionalFormatting sqref="B392:N392">
    <cfRule type="cellIs" dxfId="1386" priority="536" operator="lessThan">
      <formula>0</formula>
    </cfRule>
  </conditionalFormatting>
  <conditionalFormatting sqref="B392:N392">
    <cfRule type="cellIs" dxfId="1385" priority="537" operator="lessThan">
      <formula>0</formula>
    </cfRule>
  </conditionalFormatting>
  <conditionalFormatting sqref="B392:N392">
    <cfRule type="cellIs" dxfId="1384" priority="538" operator="lessThan">
      <formula>0</formula>
    </cfRule>
  </conditionalFormatting>
  <conditionalFormatting sqref="B392:N392">
    <cfRule type="cellIs" dxfId="1383" priority="539" operator="lessThan">
      <formula>0</formula>
    </cfRule>
  </conditionalFormatting>
  <conditionalFormatting sqref="B392:N392">
    <cfRule type="cellIs" dxfId="1382" priority="540" operator="lessThan">
      <formula>0</formula>
    </cfRule>
  </conditionalFormatting>
  <conditionalFormatting sqref="B392:N392">
    <cfRule type="cellIs" dxfId="1381" priority="541" operator="lessThan">
      <formula>0</formula>
    </cfRule>
  </conditionalFormatting>
  <conditionalFormatting sqref="B392:N392">
    <cfRule type="cellIs" dxfId="1380" priority="542" operator="lessThan">
      <formula>0</formula>
    </cfRule>
  </conditionalFormatting>
  <conditionalFormatting sqref="B392:N392">
    <cfRule type="cellIs" dxfId="1379" priority="543" operator="lessThan">
      <formula>0</formula>
    </cfRule>
  </conditionalFormatting>
  <conditionalFormatting sqref="N395">
    <cfRule type="cellIs" dxfId="1378" priority="544" operator="lessThan">
      <formula>0</formula>
    </cfRule>
  </conditionalFormatting>
  <conditionalFormatting sqref="N396">
    <cfRule type="cellIs" dxfId="1377" priority="545" operator="lessThan">
      <formula>0</formula>
    </cfRule>
  </conditionalFormatting>
  <conditionalFormatting sqref="N396">
    <cfRule type="cellIs" dxfId="1376" priority="546" operator="lessThan">
      <formula>0</formula>
    </cfRule>
  </conditionalFormatting>
  <conditionalFormatting sqref="C402:M402">
    <cfRule type="cellIs" dxfId="1375" priority="547" operator="lessThan">
      <formula>0</formula>
    </cfRule>
  </conditionalFormatting>
  <conditionalFormatting sqref="C402:M402">
    <cfRule type="cellIs" dxfId="1374" priority="548" operator="lessThan">
      <formula>0</formula>
    </cfRule>
  </conditionalFormatting>
  <conditionalFormatting sqref="H402">
    <cfRule type="cellIs" dxfId="1373" priority="549" operator="lessThan">
      <formula>0</formula>
    </cfRule>
  </conditionalFormatting>
  <conditionalFormatting sqref="B402">
    <cfRule type="cellIs" dxfId="1372" priority="550" operator="lessThan">
      <formula>0</formula>
    </cfRule>
  </conditionalFormatting>
  <conditionalFormatting sqref="B402">
    <cfRule type="cellIs" dxfId="1371" priority="551" operator="lessThan">
      <formula>0</formula>
    </cfRule>
  </conditionalFormatting>
  <conditionalFormatting sqref="B398:N398">
    <cfRule type="cellIs" dxfId="1370" priority="552" operator="lessThan">
      <formula>0</formula>
    </cfRule>
  </conditionalFormatting>
  <conditionalFormatting sqref="B398:N398">
    <cfRule type="cellIs" dxfId="1369" priority="553" operator="lessThan">
      <formula>0</formula>
    </cfRule>
  </conditionalFormatting>
  <conditionalFormatting sqref="B398:N398">
    <cfRule type="cellIs" dxfId="1368" priority="554" operator="lessThan">
      <formula>0</formula>
    </cfRule>
  </conditionalFormatting>
  <conditionalFormatting sqref="B398:N398">
    <cfRule type="cellIs" dxfId="1367" priority="555" operator="lessThan">
      <formula>0</formula>
    </cfRule>
  </conditionalFormatting>
  <conditionalFormatting sqref="B398:N398">
    <cfRule type="cellIs" dxfId="1366" priority="556" operator="lessThan">
      <formula>0</formula>
    </cfRule>
  </conditionalFormatting>
  <conditionalFormatting sqref="B398:N398">
    <cfRule type="cellIs" dxfId="1365" priority="557" operator="lessThan">
      <formula>0</formula>
    </cfRule>
  </conditionalFormatting>
  <conditionalFormatting sqref="B398:N398">
    <cfRule type="cellIs" dxfId="1364" priority="558" operator="lessThan">
      <formula>0</formula>
    </cfRule>
  </conditionalFormatting>
  <conditionalFormatting sqref="B398:N398">
    <cfRule type="cellIs" dxfId="1363" priority="559" operator="lessThan">
      <formula>0</formula>
    </cfRule>
  </conditionalFormatting>
  <conditionalFormatting sqref="N401">
    <cfRule type="cellIs" dxfId="1362" priority="560" operator="lessThan">
      <formula>0</formula>
    </cfRule>
  </conditionalFormatting>
  <conditionalFormatting sqref="N402">
    <cfRule type="cellIs" dxfId="1361" priority="561" operator="lessThan">
      <formula>0</formula>
    </cfRule>
  </conditionalFormatting>
  <conditionalFormatting sqref="N402">
    <cfRule type="cellIs" dxfId="1360" priority="562" operator="lessThan">
      <formula>0</formula>
    </cfRule>
  </conditionalFormatting>
  <conditionalFormatting sqref="C408:M408">
    <cfRule type="cellIs" dxfId="1359" priority="563" operator="lessThan">
      <formula>0</formula>
    </cfRule>
  </conditionalFormatting>
  <conditionalFormatting sqref="C408:M408">
    <cfRule type="cellIs" dxfId="1358" priority="564" operator="lessThan">
      <formula>0</formula>
    </cfRule>
  </conditionalFormatting>
  <conditionalFormatting sqref="H408">
    <cfRule type="cellIs" dxfId="1357" priority="565" operator="lessThan">
      <formula>0</formula>
    </cfRule>
  </conditionalFormatting>
  <conditionalFormatting sqref="B408">
    <cfRule type="cellIs" dxfId="1356" priority="566" operator="lessThan">
      <formula>0</formula>
    </cfRule>
  </conditionalFormatting>
  <conditionalFormatting sqref="B408">
    <cfRule type="cellIs" dxfId="1355" priority="567" operator="lessThan">
      <formula>0</formula>
    </cfRule>
  </conditionalFormatting>
  <conditionalFormatting sqref="B404:N404">
    <cfRule type="cellIs" dxfId="1354" priority="568" operator="lessThan">
      <formula>0</formula>
    </cfRule>
  </conditionalFormatting>
  <conditionalFormatting sqref="B404:N404">
    <cfRule type="cellIs" dxfId="1353" priority="569" operator="lessThan">
      <formula>0</formula>
    </cfRule>
  </conditionalFormatting>
  <conditionalFormatting sqref="B404:N404">
    <cfRule type="cellIs" dxfId="1352" priority="570" operator="lessThan">
      <formula>0</formula>
    </cfRule>
  </conditionalFormatting>
  <conditionalFormatting sqref="B404:N404">
    <cfRule type="cellIs" dxfId="1351" priority="571" operator="lessThan">
      <formula>0</formula>
    </cfRule>
  </conditionalFormatting>
  <conditionalFormatting sqref="B404:N404">
    <cfRule type="cellIs" dxfId="1350" priority="572" operator="lessThan">
      <formula>0</formula>
    </cfRule>
  </conditionalFormatting>
  <conditionalFormatting sqref="B404:N404">
    <cfRule type="cellIs" dxfId="1349" priority="573" operator="lessThan">
      <formula>0</formula>
    </cfRule>
  </conditionalFormatting>
  <conditionalFormatting sqref="B404:N404">
    <cfRule type="cellIs" dxfId="1348" priority="574" operator="lessThan">
      <formula>0</formula>
    </cfRule>
  </conditionalFormatting>
  <conditionalFormatting sqref="B404:N404">
    <cfRule type="cellIs" dxfId="1347" priority="575" operator="lessThan">
      <formula>0</formula>
    </cfRule>
  </conditionalFormatting>
  <conditionalFormatting sqref="N407">
    <cfRule type="cellIs" dxfId="1346" priority="576" operator="lessThan">
      <formula>0</formula>
    </cfRule>
  </conditionalFormatting>
  <conditionalFormatting sqref="N408">
    <cfRule type="cellIs" dxfId="1345" priority="577" operator="lessThan">
      <formula>0</formula>
    </cfRule>
  </conditionalFormatting>
  <conditionalFormatting sqref="N408">
    <cfRule type="cellIs" dxfId="1344" priority="578" operator="lessThan">
      <formula>0</formula>
    </cfRule>
  </conditionalFormatting>
  <conditionalFormatting sqref="C414:M414">
    <cfRule type="cellIs" dxfId="1343" priority="579" operator="lessThan">
      <formula>0</formula>
    </cfRule>
  </conditionalFormatting>
  <conditionalFormatting sqref="C414:M414">
    <cfRule type="cellIs" dxfId="1342" priority="580" operator="lessThan">
      <formula>0</formula>
    </cfRule>
  </conditionalFormatting>
  <conditionalFormatting sqref="H414">
    <cfRule type="cellIs" dxfId="1341" priority="581" operator="lessThan">
      <formula>0</formula>
    </cfRule>
  </conditionalFormatting>
  <conditionalFormatting sqref="B414">
    <cfRule type="cellIs" dxfId="1340" priority="582" operator="lessThan">
      <formula>0</formula>
    </cfRule>
  </conditionalFormatting>
  <conditionalFormatting sqref="B414">
    <cfRule type="cellIs" dxfId="1339" priority="583" operator="lessThan">
      <formula>0</formula>
    </cfRule>
  </conditionalFormatting>
  <conditionalFormatting sqref="B410:N410">
    <cfRule type="cellIs" dxfId="1338" priority="584" operator="lessThan">
      <formula>0</formula>
    </cfRule>
  </conditionalFormatting>
  <conditionalFormatting sqref="B410:N410">
    <cfRule type="cellIs" dxfId="1337" priority="585" operator="lessThan">
      <formula>0</formula>
    </cfRule>
  </conditionalFormatting>
  <conditionalFormatting sqref="B410:N410">
    <cfRule type="cellIs" dxfId="1336" priority="586" operator="lessThan">
      <formula>0</formula>
    </cfRule>
  </conditionalFormatting>
  <conditionalFormatting sqref="B410:N410">
    <cfRule type="cellIs" dxfId="1335" priority="587" operator="lessThan">
      <formula>0</formula>
    </cfRule>
  </conditionalFormatting>
  <conditionalFormatting sqref="B410:N410">
    <cfRule type="cellIs" dxfId="1334" priority="588" operator="lessThan">
      <formula>0</formula>
    </cfRule>
  </conditionalFormatting>
  <conditionalFormatting sqref="B410:N410">
    <cfRule type="cellIs" dxfId="1333" priority="589" operator="lessThan">
      <formula>0</formula>
    </cfRule>
  </conditionalFormatting>
  <conditionalFormatting sqref="B410:N410">
    <cfRule type="cellIs" dxfId="1332" priority="590" operator="lessThan">
      <formula>0</formula>
    </cfRule>
  </conditionalFormatting>
  <conditionalFormatting sqref="B410:N410">
    <cfRule type="cellIs" dxfId="1331" priority="591" operator="lessThan">
      <formula>0</formula>
    </cfRule>
  </conditionalFormatting>
  <conditionalFormatting sqref="N413">
    <cfRule type="cellIs" dxfId="1330" priority="592" operator="lessThan">
      <formula>0</formula>
    </cfRule>
  </conditionalFormatting>
  <conditionalFormatting sqref="N414">
    <cfRule type="cellIs" dxfId="1329" priority="593" operator="lessThan">
      <formula>0</formula>
    </cfRule>
  </conditionalFormatting>
  <conditionalFormatting sqref="N414">
    <cfRule type="cellIs" dxfId="1328" priority="594" operator="lessThan">
      <formula>0</formula>
    </cfRule>
  </conditionalFormatting>
  <conditionalFormatting sqref="C420:M420">
    <cfRule type="cellIs" dxfId="1327" priority="595" operator="lessThan">
      <formula>0</formula>
    </cfRule>
  </conditionalFormatting>
  <conditionalFormatting sqref="C420:M420">
    <cfRule type="cellIs" dxfId="1326" priority="596" operator="lessThan">
      <formula>0</formula>
    </cfRule>
  </conditionalFormatting>
  <conditionalFormatting sqref="H420">
    <cfRule type="cellIs" dxfId="1325" priority="597" operator="lessThan">
      <formula>0</formula>
    </cfRule>
  </conditionalFormatting>
  <conditionalFormatting sqref="B420">
    <cfRule type="cellIs" dxfId="1324" priority="598" operator="lessThan">
      <formula>0</formula>
    </cfRule>
  </conditionalFormatting>
  <conditionalFormatting sqref="B420">
    <cfRule type="cellIs" dxfId="1323" priority="599" operator="lessThan">
      <formula>0</formula>
    </cfRule>
  </conditionalFormatting>
  <conditionalFormatting sqref="B416:N416">
    <cfRule type="cellIs" dxfId="1322" priority="600" operator="lessThan">
      <formula>0</formula>
    </cfRule>
  </conditionalFormatting>
  <conditionalFormatting sqref="B416:N416">
    <cfRule type="cellIs" dxfId="1321" priority="601" operator="lessThan">
      <formula>0</formula>
    </cfRule>
  </conditionalFormatting>
  <conditionalFormatting sqref="B416:N416">
    <cfRule type="cellIs" dxfId="1320" priority="602" operator="lessThan">
      <formula>0</formula>
    </cfRule>
  </conditionalFormatting>
  <conditionalFormatting sqref="B416:N416">
    <cfRule type="cellIs" dxfId="1319" priority="603" operator="lessThan">
      <formula>0</formula>
    </cfRule>
  </conditionalFormatting>
  <conditionalFormatting sqref="B416:N416">
    <cfRule type="cellIs" dxfId="1318" priority="604" operator="lessThan">
      <formula>0</formula>
    </cfRule>
  </conditionalFormatting>
  <conditionalFormatting sqref="B416:N416">
    <cfRule type="cellIs" dxfId="1317" priority="605" operator="lessThan">
      <formula>0</formula>
    </cfRule>
  </conditionalFormatting>
  <conditionalFormatting sqref="B416:N416">
    <cfRule type="cellIs" dxfId="1316" priority="606" operator="lessThan">
      <formula>0</formula>
    </cfRule>
  </conditionalFormatting>
  <conditionalFormatting sqref="B416:N416">
    <cfRule type="cellIs" dxfId="1315" priority="607" operator="lessThan">
      <formula>0</formula>
    </cfRule>
  </conditionalFormatting>
  <conditionalFormatting sqref="N419">
    <cfRule type="cellIs" dxfId="1314" priority="608" operator="lessThan">
      <formula>0</formula>
    </cfRule>
  </conditionalFormatting>
  <conditionalFormatting sqref="C426:M426">
    <cfRule type="cellIs" dxfId="1313" priority="609" operator="lessThan">
      <formula>0</formula>
    </cfRule>
  </conditionalFormatting>
  <conditionalFormatting sqref="C426:M426">
    <cfRule type="cellIs" dxfId="1312" priority="610" operator="lessThan">
      <formula>0</formula>
    </cfRule>
  </conditionalFormatting>
  <conditionalFormatting sqref="H426">
    <cfRule type="cellIs" dxfId="1311" priority="611" operator="lessThan">
      <formula>0</formula>
    </cfRule>
  </conditionalFormatting>
  <conditionalFormatting sqref="B426">
    <cfRule type="cellIs" dxfId="1310" priority="612" operator="lessThan">
      <formula>0</formula>
    </cfRule>
  </conditionalFormatting>
  <conditionalFormatting sqref="B426">
    <cfRule type="cellIs" dxfId="1309" priority="613" operator="lessThan">
      <formula>0</formula>
    </cfRule>
  </conditionalFormatting>
  <conditionalFormatting sqref="B422:N422">
    <cfRule type="cellIs" dxfId="1308" priority="614" operator="lessThan">
      <formula>0</formula>
    </cfRule>
  </conditionalFormatting>
  <conditionalFormatting sqref="B422:N422">
    <cfRule type="cellIs" dxfId="1307" priority="615" operator="lessThan">
      <formula>0</formula>
    </cfRule>
  </conditionalFormatting>
  <conditionalFormatting sqref="B422:N422">
    <cfRule type="cellIs" dxfId="1306" priority="616" operator="lessThan">
      <formula>0</formula>
    </cfRule>
  </conditionalFormatting>
  <conditionalFormatting sqref="B422:N422">
    <cfRule type="cellIs" dxfId="1305" priority="617" operator="lessThan">
      <formula>0</formula>
    </cfRule>
  </conditionalFormatting>
  <conditionalFormatting sqref="B422:N422">
    <cfRule type="cellIs" dxfId="1304" priority="618" operator="lessThan">
      <formula>0</formula>
    </cfRule>
  </conditionalFormatting>
  <conditionalFormatting sqref="B422:N422">
    <cfRule type="cellIs" dxfId="1303" priority="619" operator="lessThan">
      <formula>0</formula>
    </cfRule>
  </conditionalFormatting>
  <conditionalFormatting sqref="B422:N422">
    <cfRule type="cellIs" dxfId="1302" priority="620" operator="lessThan">
      <formula>0</formula>
    </cfRule>
  </conditionalFormatting>
  <conditionalFormatting sqref="B422:N422">
    <cfRule type="cellIs" dxfId="1301" priority="621" operator="lessThan">
      <formula>0</formula>
    </cfRule>
  </conditionalFormatting>
  <conditionalFormatting sqref="N425">
    <cfRule type="cellIs" dxfId="1300" priority="622" operator="lessThan">
      <formula>0</formula>
    </cfRule>
  </conditionalFormatting>
  <conditionalFormatting sqref="N426">
    <cfRule type="cellIs" dxfId="1299" priority="623" operator="lessThan">
      <formula>0</formula>
    </cfRule>
  </conditionalFormatting>
  <conditionalFormatting sqref="N426">
    <cfRule type="cellIs" dxfId="1298" priority="624" operator="lessThan">
      <formula>0</formula>
    </cfRule>
  </conditionalFormatting>
  <conditionalFormatting sqref="C432:M432">
    <cfRule type="cellIs" dxfId="1297" priority="625" operator="lessThan">
      <formula>0</formula>
    </cfRule>
  </conditionalFormatting>
  <conditionalFormatting sqref="C432:M432">
    <cfRule type="cellIs" dxfId="1296" priority="626" operator="lessThan">
      <formula>0</formula>
    </cfRule>
  </conditionalFormatting>
  <conditionalFormatting sqref="H432">
    <cfRule type="cellIs" dxfId="1295" priority="627" operator="lessThan">
      <formula>0</formula>
    </cfRule>
  </conditionalFormatting>
  <conditionalFormatting sqref="B432">
    <cfRule type="cellIs" dxfId="1294" priority="628" operator="lessThan">
      <formula>0</formula>
    </cfRule>
  </conditionalFormatting>
  <conditionalFormatting sqref="B432">
    <cfRule type="cellIs" dxfId="1293" priority="629" operator="lessThan">
      <formula>0</formula>
    </cfRule>
  </conditionalFormatting>
  <conditionalFormatting sqref="B428:N428">
    <cfRule type="cellIs" dxfId="1292" priority="630" operator="lessThan">
      <formula>0</formula>
    </cfRule>
  </conditionalFormatting>
  <conditionalFormatting sqref="B428:N428">
    <cfRule type="cellIs" dxfId="1291" priority="631" operator="lessThan">
      <formula>0</formula>
    </cfRule>
  </conditionalFormatting>
  <conditionalFormatting sqref="B428:N428">
    <cfRule type="cellIs" dxfId="1290" priority="632" operator="lessThan">
      <formula>0</formula>
    </cfRule>
  </conditionalFormatting>
  <conditionalFormatting sqref="B428:N428">
    <cfRule type="cellIs" dxfId="1289" priority="633" operator="lessThan">
      <formula>0</formula>
    </cfRule>
  </conditionalFormatting>
  <conditionalFormatting sqref="B428:N428">
    <cfRule type="cellIs" dxfId="1288" priority="634" operator="lessThan">
      <formula>0</formula>
    </cfRule>
  </conditionalFormatting>
  <conditionalFormatting sqref="B428:N428">
    <cfRule type="cellIs" dxfId="1287" priority="635" operator="lessThan">
      <formula>0</formula>
    </cfRule>
  </conditionalFormatting>
  <conditionalFormatting sqref="B428:N428">
    <cfRule type="cellIs" dxfId="1286" priority="636" operator="lessThan">
      <formula>0</formula>
    </cfRule>
  </conditionalFormatting>
  <conditionalFormatting sqref="B428:N428">
    <cfRule type="cellIs" dxfId="1285" priority="637" operator="lessThan">
      <formula>0</formula>
    </cfRule>
  </conditionalFormatting>
  <conditionalFormatting sqref="N431">
    <cfRule type="cellIs" dxfId="1284" priority="638" operator="lessThan">
      <formula>0</formula>
    </cfRule>
  </conditionalFormatting>
  <conditionalFormatting sqref="N432">
    <cfRule type="cellIs" dxfId="1283" priority="639" operator="lessThan">
      <formula>0</formula>
    </cfRule>
  </conditionalFormatting>
  <conditionalFormatting sqref="N432">
    <cfRule type="cellIs" dxfId="1282" priority="640" operator="lessThan">
      <formula>0</formula>
    </cfRule>
  </conditionalFormatting>
  <conditionalFormatting sqref="C439:M439">
    <cfRule type="cellIs" dxfId="1281" priority="641" operator="lessThan">
      <formula>0</formula>
    </cfRule>
  </conditionalFormatting>
  <conditionalFormatting sqref="C439:M439">
    <cfRule type="cellIs" dxfId="1280" priority="642" operator="lessThan">
      <formula>0</formula>
    </cfRule>
  </conditionalFormatting>
  <conditionalFormatting sqref="H439">
    <cfRule type="cellIs" dxfId="1279" priority="643" operator="lessThan">
      <formula>0</formula>
    </cfRule>
  </conditionalFormatting>
  <conditionalFormatting sqref="B439">
    <cfRule type="cellIs" dxfId="1278" priority="644" operator="lessThan">
      <formula>0</formula>
    </cfRule>
  </conditionalFormatting>
  <conditionalFormatting sqref="B439">
    <cfRule type="cellIs" dxfId="1277" priority="645" operator="lessThan">
      <formula>0</formula>
    </cfRule>
  </conditionalFormatting>
  <conditionalFormatting sqref="B435:N435">
    <cfRule type="cellIs" dxfId="1276" priority="646" operator="lessThan">
      <formula>0</formula>
    </cfRule>
  </conditionalFormatting>
  <conditionalFormatting sqref="B435:N435">
    <cfRule type="cellIs" dxfId="1275" priority="647" operator="lessThan">
      <formula>0</formula>
    </cfRule>
  </conditionalFormatting>
  <conditionalFormatting sqref="B435:N435">
    <cfRule type="cellIs" dxfId="1274" priority="648" operator="lessThan">
      <formula>0</formula>
    </cfRule>
  </conditionalFormatting>
  <conditionalFormatting sqref="B435:N435">
    <cfRule type="cellIs" dxfId="1273" priority="649" operator="lessThan">
      <formula>0</formula>
    </cfRule>
  </conditionalFormatting>
  <conditionalFormatting sqref="B435:N435">
    <cfRule type="cellIs" dxfId="1272" priority="650" operator="lessThan">
      <formula>0</formula>
    </cfRule>
  </conditionalFormatting>
  <conditionalFormatting sqref="B435:N435">
    <cfRule type="cellIs" dxfId="1271" priority="651" operator="lessThan">
      <formula>0</formula>
    </cfRule>
  </conditionalFormatting>
  <conditionalFormatting sqref="B435:N435">
    <cfRule type="cellIs" dxfId="1270" priority="652" operator="lessThan">
      <formula>0</formula>
    </cfRule>
  </conditionalFormatting>
  <conditionalFormatting sqref="B435:N435">
    <cfRule type="cellIs" dxfId="1269" priority="653" operator="lessThan">
      <formula>0</formula>
    </cfRule>
  </conditionalFormatting>
  <conditionalFormatting sqref="N438">
    <cfRule type="cellIs" dxfId="1268" priority="654" operator="lessThan">
      <formula>0</formula>
    </cfRule>
  </conditionalFormatting>
  <conditionalFormatting sqref="N439">
    <cfRule type="cellIs" dxfId="1267" priority="655" operator="lessThan">
      <formula>0</formula>
    </cfRule>
  </conditionalFormatting>
  <conditionalFormatting sqref="N439">
    <cfRule type="cellIs" dxfId="1266" priority="656" operator="lessThan">
      <formula>0</formula>
    </cfRule>
  </conditionalFormatting>
  <conditionalFormatting sqref="C445:M445">
    <cfRule type="cellIs" dxfId="1265" priority="657" operator="lessThan">
      <formula>0</formula>
    </cfRule>
  </conditionalFormatting>
  <conditionalFormatting sqref="C445:M445">
    <cfRule type="cellIs" dxfId="1264" priority="658" operator="lessThan">
      <formula>0</formula>
    </cfRule>
  </conditionalFormatting>
  <conditionalFormatting sqref="H445">
    <cfRule type="cellIs" dxfId="1263" priority="659" operator="lessThan">
      <formula>0</formula>
    </cfRule>
  </conditionalFormatting>
  <conditionalFormatting sqref="B445">
    <cfRule type="cellIs" dxfId="1262" priority="660" operator="lessThan">
      <formula>0</formula>
    </cfRule>
  </conditionalFormatting>
  <conditionalFormatting sqref="B445">
    <cfRule type="cellIs" dxfId="1261" priority="661" operator="lessThan">
      <formula>0</formula>
    </cfRule>
  </conditionalFormatting>
  <conditionalFormatting sqref="B441:N441">
    <cfRule type="cellIs" dxfId="1260" priority="662" operator="lessThan">
      <formula>0</formula>
    </cfRule>
  </conditionalFormatting>
  <conditionalFormatting sqref="B441:N441">
    <cfRule type="cellIs" dxfId="1259" priority="663" operator="lessThan">
      <formula>0</formula>
    </cfRule>
  </conditionalFormatting>
  <conditionalFormatting sqref="B441:N441">
    <cfRule type="cellIs" dxfId="1258" priority="664" operator="lessThan">
      <formula>0</formula>
    </cfRule>
  </conditionalFormatting>
  <conditionalFormatting sqref="B441:N441">
    <cfRule type="cellIs" dxfId="1257" priority="665" operator="lessThan">
      <formula>0</formula>
    </cfRule>
  </conditionalFormatting>
  <conditionalFormatting sqref="B441:N441">
    <cfRule type="cellIs" dxfId="1256" priority="666" operator="lessThan">
      <formula>0</formula>
    </cfRule>
  </conditionalFormatting>
  <conditionalFormatting sqref="B441:N441">
    <cfRule type="cellIs" dxfId="1255" priority="667" operator="lessThan">
      <formula>0</formula>
    </cfRule>
  </conditionalFormatting>
  <conditionalFormatting sqref="B441:N441">
    <cfRule type="cellIs" dxfId="1254" priority="668" operator="lessThan">
      <formula>0</formula>
    </cfRule>
  </conditionalFormatting>
  <conditionalFormatting sqref="B441:N441">
    <cfRule type="cellIs" dxfId="1253" priority="669" operator="lessThan">
      <formula>0</formula>
    </cfRule>
  </conditionalFormatting>
  <conditionalFormatting sqref="N444">
    <cfRule type="cellIs" dxfId="1252" priority="670" operator="lessThan">
      <formula>0</formula>
    </cfRule>
  </conditionalFormatting>
  <conditionalFormatting sqref="N445">
    <cfRule type="cellIs" dxfId="1251" priority="671" operator="lessThan">
      <formula>0</formula>
    </cfRule>
  </conditionalFormatting>
  <conditionalFormatting sqref="N445">
    <cfRule type="cellIs" dxfId="1250" priority="672" operator="lessThan">
      <formula>0</formula>
    </cfRule>
  </conditionalFormatting>
  <conditionalFormatting sqref="C448:C451">
    <cfRule type="expression" dxfId="1249" priority="673">
      <formula>C448/B448&gt;1</formula>
    </cfRule>
  </conditionalFormatting>
  <conditionalFormatting sqref="C448:C451">
    <cfRule type="expression" dxfId="1248" priority="674">
      <formula>C448/B448&lt;1</formula>
    </cfRule>
  </conditionalFormatting>
  <conditionalFormatting sqref="D448:N451">
    <cfRule type="cellIs" dxfId="1247" priority="675" operator="lessThan">
      <formula>0</formula>
    </cfRule>
  </conditionalFormatting>
  <conditionalFormatting sqref="D448:N451">
    <cfRule type="expression" dxfId="1246" priority="676">
      <formula>D448/C448&gt;1</formula>
    </cfRule>
  </conditionalFormatting>
  <conditionalFormatting sqref="D448:N451">
    <cfRule type="expression" dxfId="1245" priority="677">
      <formula>D448/C448&lt;1</formula>
    </cfRule>
  </conditionalFormatting>
  <conditionalFormatting sqref="B448:B451">
    <cfRule type="cellIs" dxfId="1244" priority="678" operator="lessThan">
      <formula>0</formula>
    </cfRule>
  </conditionalFormatting>
  <conditionalFormatting sqref="B448:B451 B515:N515 B523:N523 B538:N538 B552:N552">
    <cfRule type="expression" dxfId="1243" priority="679">
      <formula>B448/#REF!&gt;1</formula>
    </cfRule>
  </conditionalFormatting>
  <conditionalFormatting sqref="B448:B451 B515:N515 B523:N523 B538:N538 B552:N552">
    <cfRule type="expression" dxfId="1242" priority="680">
      <formula>B448/#REF!&lt;1</formula>
    </cfRule>
  </conditionalFormatting>
  <conditionalFormatting sqref="B475">
    <cfRule type="cellIs" dxfId="1241" priority="681" operator="lessThan">
      <formula>0</formula>
    </cfRule>
  </conditionalFormatting>
  <conditionalFormatting sqref="B475">
    <cfRule type="expression" dxfId="1240" priority="682">
      <formula>B475/#REF!&gt;1</formula>
    </cfRule>
  </conditionalFormatting>
  <conditionalFormatting sqref="B475">
    <cfRule type="expression" dxfId="1239" priority="683">
      <formula>B475/#REF!&lt;1</formula>
    </cfRule>
  </conditionalFormatting>
  <conditionalFormatting sqref="C475">
    <cfRule type="cellIs" dxfId="1238" priority="684" operator="lessThan">
      <formula>0</formula>
    </cfRule>
  </conditionalFormatting>
  <conditionalFormatting sqref="C475">
    <cfRule type="expression" dxfId="1237" priority="685">
      <formula>C475/B475&gt;1</formula>
    </cfRule>
  </conditionalFormatting>
  <conditionalFormatting sqref="C475">
    <cfRule type="expression" dxfId="1236" priority="686">
      <formula>C475/B475&lt;1</formula>
    </cfRule>
  </conditionalFormatting>
  <conditionalFormatting sqref="D475">
    <cfRule type="cellIs" dxfId="1235" priority="687" operator="lessThan">
      <formula>0</formula>
    </cfRule>
  </conditionalFormatting>
  <conditionalFormatting sqref="D475">
    <cfRule type="expression" dxfId="1234" priority="688">
      <formula>D475/C475&gt;1</formula>
    </cfRule>
  </conditionalFormatting>
  <conditionalFormatting sqref="D475">
    <cfRule type="expression" dxfId="1233" priority="689">
      <formula>D475/C475&lt;1</formula>
    </cfRule>
  </conditionalFormatting>
  <conditionalFormatting sqref="E475">
    <cfRule type="cellIs" dxfId="1232" priority="690" operator="lessThan">
      <formula>0</formula>
    </cfRule>
  </conditionalFormatting>
  <conditionalFormatting sqref="E475">
    <cfRule type="expression" dxfId="1231" priority="691">
      <formula>E475/D475&gt;1</formula>
    </cfRule>
  </conditionalFormatting>
  <conditionalFormatting sqref="E475">
    <cfRule type="expression" dxfId="1230" priority="692">
      <formula>E475/D475&lt;1</formula>
    </cfRule>
  </conditionalFormatting>
  <conditionalFormatting sqref="F475">
    <cfRule type="cellIs" dxfId="1229" priority="693" operator="lessThan">
      <formula>0</formula>
    </cfRule>
  </conditionalFormatting>
  <conditionalFormatting sqref="F475">
    <cfRule type="expression" dxfId="1228" priority="694">
      <formula>F475/E475&gt;1</formula>
    </cfRule>
  </conditionalFormatting>
  <conditionalFormatting sqref="F475">
    <cfRule type="expression" dxfId="1227" priority="695">
      <formula>F475/E475&lt;1</formula>
    </cfRule>
  </conditionalFormatting>
  <conditionalFormatting sqref="G475">
    <cfRule type="cellIs" dxfId="1226" priority="696" operator="lessThan">
      <formula>0</formula>
    </cfRule>
  </conditionalFormatting>
  <conditionalFormatting sqref="G475">
    <cfRule type="expression" dxfId="1225" priority="697">
      <formula>G475/F475&gt;1</formula>
    </cfRule>
  </conditionalFormatting>
  <conditionalFormatting sqref="G475">
    <cfRule type="expression" dxfId="1224" priority="698">
      <formula>G475/F475&lt;1</formula>
    </cfRule>
  </conditionalFormatting>
  <conditionalFormatting sqref="H475">
    <cfRule type="cellIs" dxfId="1223" priority="699" operator="lessThan">
      <formula>0</formula>
    </cfRule>
  </conditionalFormatting>
  <conditionalFormatting sqref="H475">
    <cfRule type="expression" dxfId="1222" priority="700">
      <formula>H475/G475&gt;1</formula>
    </cfRule>
  </conditionalFormatting>
  <conditionalFormatting sqref="H475">
    <cfRule type="expression" dxfId="1221" priority="701">
      <formula>H475/G475&lt;1</formula>
    </cfRule>
  </conditionalFormatting>
  <conditionalFormatting sqref="I475:N475">
    <cfRule type="cellIs" dxfId="1220" priority="702" operator="lessThan">
      <formula>0</formula>
    </cfRule>
  </conditionalFormatting>
  <conditionalFormatting sqref="I475:N475">
    <cfRule type="expression" dxfId="1219" priority="703">
      <formula>I475/H475&gt;1</formula>
    </cfRule>
  </conditionalFormatting>
  <conditionalFormatting sqref="I475:N475">
    <cfRule type="expression" dxfId="1218" priority="704">
      <formula>I475/H475&lt;1</formula>
    </cfRule>
  </conditionalFormatting>
  <conditionalFormatting sqref="B515">
    <cfRule type="cellIs" dxfId="1217" priority="705" operator="lessThan">
      <formula>0</formula>
    </cfRule>
  </conditionalFormatting>
  <conditionalFormatting sqref="B515">
    <cfRule type="expression" dxfId="1216" priority="706">
      <formula>B515/#REF!&gt;1</formula>
    </cfRule>
  </conditionalFormatting>
  <conditionalFormatting sqref="B515">
    <cfRule type="expression" dxfId="1215" priority="707">
      <formula>B515/#REF!&lt;1</formula>
    </cfRule>
  </conditionalFormatting>
  <conditionalFormatting sqref="C515">
    <cfRule type="cellIs" dxfId="1214" priority="708" operator="lessThan">
      <formula>0</formula>
    </cfRule>
  </conditionalFormatting>
  <conditionalFormatting sqref="C515">
    <cfRule type="expression" dxfId="1213" priority="709">
      <formula>C515/B515&gt;1</formula>
    </cfRule>
  </conditionalFormatting>
  <conditionalFormatting sqref="C515">
    <cfRule type="expression" dxfId="1212" priority="710">
      <formula>C515/B515&lt;1</formula>
    </cfRule>
  </conditionalFormatting>
  <conditionalFormatting sqref="D515">
    <cfRule type="cellIs" dxfId="1211" priority="711" operator="lessThan">
      <formula>0</formula>
    </cfRule>
  </conditionalFormatting>
  <conditionalFormatting sqref="D515">
    <cfRule type="expression" dxfId="1210" priority="712">
      <formula>D515/C515&gt;1</formula>
    </cfRule>
  </conditionalFormatting>
  <conditionalFormatting sqref="D515">
    <cfRule type="expression" dxfId="1209" priority="713">
      <formula>D515/C515&lt;1</formula>
    </cfRule>
  </conditionalFormatting>
  <conditionalFormatting sqref="E515">
    <cfRule type="cellIs" dxfId="1208" priority="714" operator="lessThan">
      <formula>0</formula>
    </cfRule>
  </conditionalFormatting>
  <conditionalFormatting sqref="E515">
    <cfRule type="expression" dxfId="1207" priority="715">
      <formula>E515/D515&gt;1</formula>
    </cfRule>
  </conditionalFormatting>
  <conditionalFormatting sqref="E515">
    <cfRule type="expression" dxfId="1206" priority="716">
      <formula>E515/D515&lt;1</formula>
    </cfRule>
  </conditionalFormatting>
  <conditionalFormatting sqref="F515">
    <cfRule type="cellIs" dxfId="1205" priority="717" operator="lessThan">
      <formula>0</formula>
    </cfRule>
  </conditionalFormatting>
  <conditionalFormatting sqref="F515">
    <cfRule type="expression" dxfId="1204" priority="718">
      <formula>F515/E515&gt;1</formula>
    </cfRule>
  </conditionalFormatting>
  <conditionalFormatting sqref="F515">
    <cfRule type="expression" dxfId="1203" priority="719">
      <formula>F515/E515&lt;1</formula>
    </cfRule>
  </conditionalFormatting>
  <conditionalFormatting sqref="G515">
    <cfRule type="cellIs" dxfId="1202" priority="720" operator="lessThan">
      <formula>0</formula>
    </cfRule>
  </conditionalFormatting>
  <conditionalFormatting sqref="G515">
    <cfRule type="expression" dxfId="1201" priority="721">
      <formula>G515/F515&gt;1</formula>
    </cfRule>
  </conditionalFormatting>
  <conditionalFormatting sqref="G515">
    <cfRule type="expression" dxfId="1200" priority="722">
      <formula>G515/F515&lt;1</formula>
    </cfRule>
  </conditionalFormatting>
  <conditionalFormatting sqref="H515">
    <cfRule type="cellIs" dxfId="1199" priority="723" operator="lessThan">
      <formula>0</formula>
    </cfRule>
  </conditionalFormatting>
  <conditionalFormatting sqref="H515">
    <cfRule type="expression" dxfId="1198" priority="724">
      <formula>H515/G515&gt;1</formula>
    </cfRule>
  </conditionalFormatting>
  <conditionalFormatting sqref="H515">
    <cfRule type="expression" dxfId="1197" priority="725">
      <formula>H515/G515&lt;1</formula>
    </cfRule>
  </conditionalFormatting>
  <conditionalFormatting sqref="B523">
    <cfRule type="cellIs" dxfId="1196" priority="726" operator="lessThan">
      <formula>0</formula>
    </cfRule>
  </conditionalFormatting>
  <conditionalFormatting sqref="B523">
    <cfRule type="expression" dxfId="1195" priority="727">
      <formula>B523/#REF!&gt;1</formula>
    </cfRule>
  </conditionalFormatting>
  <conditionalFormatting sqref="B523">
    <cfRule type="expression" dxfId="1194" priority="728">
      <formula>B523/#REF!&lt;1</formula>
    </cfRule>
  </conditionalFormatting>
  <conditionalFormatting sqref="C523">
    <cfRule type="cellIs" dxfId="1193" priority="729" operator="lessThan">
      <formula>0</formula>
    </cfRule>
  </conditionalFormatting>
  <conditionalFormatting sqref="C523">
    <cfRule type="expression" dxfId="1192" priority="730">
      <formula>C523/B523&gt;1</formula>
    </cfRule>
  </conditionalFormatting>
  <conditionalFormatting sqref="C523">
    <cfRule type="expression" dxfId="1191" priority="731">
      <formula>C523/B523&lt;1</formula>
    </cfRule>
  </conditionalFormatting>
  <conditionalFormatting sqref="D523">
    <cfRule type="cellIs" dxfId="1190" priority="732" operator="lessThan">
      <formula>0</formula>
    </cfRule>
  </conditionalFormatting>
  <conditionalFormatting sqref="D523">
    <cfRule type="expression" dxfId="1189" priority="733">
      <formula>D523/C523&gt;1</formula>
    </cfRule>
  </conditionalFormatting>
  <conditionalFormatting sqref="D523">
    <cfRule type="expression" dxfId="1188" priority="734">
      <formula>D523/C523&lt;1</formula>
    </cfRule>
  </conditionalFormatting>
  <conditionalFormatting sqref="E523">
    <cfRule type="cellIs" dxfId="1187" priority="735" operator="lessThan">
      <formula>0</formula>
    </cfRule>
  </conditionalFormatting>
  <conditionalFormatting sqref="E523">
    <cfRule type="expression" dxfId="1186" priority="736">
      <formula>E523/D523&gt;1</formula>
    </cfRule>
  </conditionalFormatting>
  <conditionalFormatting sqref="E523">
    <cfRule type="expression" dxfId="1185" priority="737">
      <formula>E523/D523&lt;1</formula>
    </cfRule>
  </conditionalFormatting>
  <conditionalFormatting sqref="F523">
    <cfRule type="cellIs" dxfId="1184" priority="738" operator="lessThan">
      <formula>0</formula>
    </cfRule>
  </conditionalFormatting>
  <conditionalFormatting sqref="F523">
    <cfRule type="expression" dxfId="1183" priority="739">
      <formula>F523/E523&gt;1</formula>
    </cfRule>
  </conditionalFormatting>
  <conditionalFormatting sqref="F523">
    <cfRule type="expression" dxfId="1182" priority="740">
      <formula>F523/E523&lt;1</formula>
    </cfRule>
  </conditionalFormatting>
  <conditionalFormatting sqref="G523">
    <cfRule type="cellIs" dxfId="1181" priority="741" operator="lessThan">
      <formula>0</formula>
    </cfRule>
  </conditionalFormatting>
  <conditionalFormatting sqref="G523">
    <cfRule type="expression" dxfId="1180" priority="742">
      <formula>G523/F523&gt;1</formula>
    </cfRule>
  </conditionalFormatting>
  <conditionalFormatting sqref="G523">
    <cfRule type="expression" dxfId="1179" priority="743">
      <formula>G523/F523&lt;1</formula>
    </cfRule>
  </conditionalFormatting>
  <conditionalFormatting sqref="H523">
    <cfRule type="cellIs" dxfId="1178" priority="744" operator="lessThan">
      <formula>0</formula>
    </cfRule>
  </conditionalFormatting>
  <conditionalFormatting sqref="H523">
    <cfRule type="expression" dxfId="1177" priority="745">
      <formula>H523/G523&gt;1</formula>
    </cfRule>
  </conditionalFormatting>
  <conditionalFormatting sqref="H523">
    <cfRule type="expression" dxfId="1176" priority="746">
      <formula>H523/G523&lt;1</formula>
    </cfRule>
  </conditionalFormatting>
  <conditionalFormatting sqref="B552">
    <cfRule type="cellIs" dxfId="1175" priority="747" operator="lessThan">
      <formula>0</formula>
    </cfRule>
  </conditionalFormatting>
  <conditionalFormatting sqref="B552">
    <cfRule type="expression" dxfId="1174" priority="748">
      <formula>B552/#REF!&gt;1</formula>
    </cfRule>
  </conditionalFormatting>
  <conditionalFormatting sqref="B552">
    <cfRule type="expression" dxfId="1173" priority="749">
      <formula>B552/#REF!&lt;1</formula>
    </cfRule>
  </conditionalFormatting>
  <conditionalFormatting sqref="C552">
    <cfRule type="cellIs" dxfId="1172" priority="750" operator="lessThan">
      <formula>0</formula>
    </cfRule>
  </conditionalFormatting>
  <conditionalFormatting sqref="C552">
    <cfRule type="expression" dxfId="1171" priority="751">
      <formula>C552/B552&gt;1</formula>
    </cfRule>
  </conditionalFormatting>
  <conditionalFormatting sqref="C552">
    <cfRule type="expression" dxfId="1170" priority="752">
      <formula>C552/B552&lt;1</formula>
    </cfRule>
  </conditionalFormatting>
  <conditionalFormatting sqref="D552">
    <cfRule type="cellIs" dxfId="1169" priority="753" operator="lessThan">
      <formula>0</formula>
    </cfRule>
  </conditionalFormatting>
  <conditionalFormatting sqref="D552">
    <cfRule type="expression" dxfId="1168" priority="754">
      <formula>D552/C552&gt;1</formula>
    </cfRule>
  </conditionalFormatting>
  <conditionalFormatting sqref="D552">
    <cfRule type="expression" dxfId="1167" priority="755">
      <formula>D552/C552&lt;1</formula>
    </cfRule>
  </conditionalFormatting>
  <conditionalFormatting sqref="E552">
    <cfRule type="cellIs" dxfId="1166" priority="756" operator="lessThan">
      <formula>0</formula>
    </cfRule>
  </conditionalFormatting>
  <conditionalFormatting sqref="E552">
    <cfRule type="expression" dxfId="1165" priority="757">
      <formula>E552/D552&gt;1</formula>
    </cfRule>
  </conditionalFormatting>
  <conditionalFormatting sqref="E552">
    <cfRule type="expression" dxfId="1164" priority="758">
      <formula>E552/D552&lt;1</formula>
    </cfRule>
  </conditionalFormatting>
  <conditionalFormatting sqref="F552">
    <cfRule type="cellIs" dxfId="1163" priority="759" operator="lessThan">
      <formula>0</formula>
    </cfRule>
  </conditionalFormatting>
  <conditionalFormatting sqref="F552">
    <cfRule type="expression" dxfId="1162" priority="760">
      <formula>F552/E552&gt;1</formula>
    </cfRule>
  </conditionalFormatting>
  <conditionalFormatting sqref="F552">
    <cfRule type="expression" dxfId="1161" priority="761">
      <formula>F552/E552&lt;1</formula>
    </cfRule>
  </conditionalFormatting>
  <conditionalFormatting sqref="G552">
    <cfRule type="cellIs" dxfId="1160" priority="762" operator="lessThan">
      <formula>0</formula>
    </cfRule>
  </conditionalFormatting>
  <conditionalFormatting sqref="G552">
    <cfRule type="expression" dxfId="1159" priority="763">
      <formula>G552/F552&gt;1</formula>
    </cfRule>
  </conditionalFormatting>
  <conditionalFormatting sqref="G552">
    <cfRule type="expression" dxfId="1158" priority="764">
      <formula>G552/F552&lt;1</formula>
    </cfRule>
  </conditionalFormatting>
  <conditionalFormatting sqref="H552">
    <cfRule type="cellIs" dxfId="1157" priority="765" operator="lessThan">
      <formula>0</formula>
    </cfRule>
  </conditionalFormatting>
  <conditionalFormatting sqref="H552">
    <cfRule type="expression" dxfId="1156" priority="766">
      <formula>H552/G552&gt;1</formula>
    </cfRule>
  </conditionalFormatting>
  <conditionalFormatting sqref="H552">
    <cfRule type="expression" dxfId="1155" priority="767">
      <formula>H552/G552&lt;1</formula>
    </cfRule>
  </conditionalFormatting>
  <conditionalFormatting sqref="N559">
    <cfRule type="cellIs" dxfId="1154" priority="768" operator="lessThan">
      <formula>0</formula>
    </cfRule>
  </conditionalFormatting>
  <conditionalFormatting sqref="N567">
    <cfRule type="cellIs" dxfId="1153" priority="769" operator="lessThan">
      <formula>0</formula>
    </cfRule>
  </conditionalFormatting>
  <conditionalFormatting sqref="N567">
    <cfRule type="cellIs" dxfId="1152" priority="770" operator="lessThan">
      <formula>0</formula>
    </cfRule>
  </conditionalFormatting>
  <conditionalFormatting sqref="N568">
    <cfRule type="cellIs" dxfId="1151" priority="771" operator="lessThan">
      <formula>0</formula>
    </cfRule>
  </conditionalFormatting>
  <conditionalFormatting sqref="N568">
    <cfRule type="cellIs" dxfId="1150" priority="772" operator="lessThan">
      <formula>0</formula>
    </cfRule>
  </conditionalFormatting>
  <conditionalFormatting sqref="N573">
    <cfRule type="cellIs" dxfId="1149" priority="773" operator="lessThan">
      <formula>0</formula>
    </cfRule>
  </conditionalFormatting>
  <conditionalFormatting sqref="N573">
    <cfRule type="cellIs" dxfId="1148" priority="774" operator="lessThan">
      <formula>0</formula>
    </cfRule>
  </conditionalFormatting>
  <conditionalFormatting sqref="O350">
    <cfRule type="cellIs" dxfId="1147" priority="775" operator="lessThan">
      <formula>0</formula>
    </cfRule>
  </conditionalFormatting>
  <conditionalFormatting sqref="O351:O352">
    <cfRule type="cellIs" dxfId="1146" priority="776" operator="lessThan">
      <formula>0</formula>
    </cfRule>
  </conditionalFormatting>
  <conditionalFormatting sqref="O448:O451">
    <cfRule type="cellIs" dxfId="1145" priority="777" operator="lessThan">
      <formula>0</formula>
    </cfRule>
  </conditionalFormatting>
  <conditionalFormatting sqref="O348">
    <cfRule type="cellIs" dxfId="1144" priority="778" operator="lessThan">
      <formula>0</formula>
    </cfRule>
  </conditionalFormatting>
  <conditionalFormatting sqref="O353:O354">
    <cfRule type="cellIs" dxfId="1143" priority="779" operator="lessThan">
      <formula>0</formula>
    </cfRule>
  </conditionalFormatting>
  <conditionalFormatting sqref="O356:O360">
    <cfRule type="cellIs" dxfId="1142" priority="780" operator="lessThan">
      <formula>0</formula>
    </cfRule>
  </conditionalFormatting>
  <conditionalFormatting sqref="O365:O366">
    <cfRule type="cellIs" dxfId="1141" priority="781" operator="lessThan">
      <formula>0</formula>
    </cfRule>
  </conditionalFormatting>
  <conditionalFormatting sqref="O371:O372">
    <cfRule type="cellIs" dxfId="1140" priority="782" operator="lessThan">
      <formula>0</formula>
    </cfRule>
  </conditionalFormatting>
  <conditionalFormatting sqref="O377:O378">
    <cfRule type="cellIs" dxfId="1139" priority="783" operator="lessThan">
      <formula>0</formula>
    </cfRule>
  </conditionalFormatting>
  <conditionalFormatting sqref="O383:O384">
    <cfRule type="cellIs" dxfId="1138" priority="784" operator="lessThan">
      <formula>0</formula>
    </cfRule>
  </conditionalFormatting>
  <conditionalFormatting sqref="O389">
    <cfRule type="cellIs" dxfId="1137" priority="785" operator="lessThan">
      <formula>0</formula>
    </cfRule>
  </conditionalFormatting>
  <conditionalFormatting sqref="O395:O396">
    <cfRule type="cellIs" dxfId="1136" priority="786" operator="lessThan">
      <formula>0</formula>
    </cfRule>
  </conditionalFormatting>
  <conditionalFormatting sqref="O401:O402">
    <cfRule type="cellIs" dxfId="1135" priority="787" operator="lessThan">
      <formula>0</formula>
    </cfRule>
  </conditionalFormatting>
  <conditionalFormatting sqref="O407:O408">
    <cfRule type="cellIs" dxfId="1134" priority="788" operator="lessThan">
      <formula>0</formula>
    </cfRule>
  </conditionalFormatting>
  <conditionalFormatting sqref="O413:O414">
    <cfRule type="cellIs" dxfId="1133" priority="789" operator="lessThan">
      <formula>0</formula>
    </cfRule>
  </conditionalFormatting>
  <conditionalFormatting sqref="O419:O420">
    <cfRule type="cellIs" dxfId="1132" priority="790" operator="lessThan">
      <formula>0</formula>
    </cfRule>
  </conditionalFormatting>
  <conditionalFormatting sqref="O425:O426">
    <cfRule type="cellIs" dxfId="1131" priority="791" operator="lessThan">
      <formula>0</formula>
    </cfRule>
  </conditionalFormatting>
  <conditionalFormatting sqref="O431:O432">
    <cfRule type="cellIs" dxfId="1130" priority="792" operator="lessThan">
      <formula>0</formula>
    </cfRule>
  </conditionalFormatting>
  <conditionalFormatting sqref="O438:O439">
    <cfRule type="cellIs" dxfId="1129" priority="793" operator="lessThan">
      <formula>0</formula>
    </cfRule>
  </conditionalFormatting>
  <conditionalFormatting sqref="O444:O445">
    <cfRule type="cellIs" dxfId="1128" priority="794" operator="lessThan">
      <formula>0</formula>
    </cfRule>
  </conditionalFormatting>
  <conditionalFormatting sqref="O452">
    <cfRule type="cellIs" dxfId="1127" priority="795" operator="lessThan">
      <formula>0</formula>
    </cfRule>
  </conditionalFormatting>
  <conditionalFormatting sqref="O459">
    <cfRule type="cellIs" dxfId="1126" priority="796" operator="lessThan">
      <formula>0</formula>
    </cfRule>
  </conditionalFormatting>
  <conditionalFormatting sqref="O466:O467">
    <cfRule type="cellIs" dxfId="1125" priority="797" operator="lessThan">
      <formula>0</formula>
    </cfRule>
  </conditionalFormatting>
  <conditionalFormatting sqref="O474:O475">
    <cfRule type="cellIs" dxfId="1124" priority="798" operator="lessThan">
      <formula>0</formula>
    </cfRule>
  </conditionalFormatting>
  <conditionalFormatting sqref="O483:O484">
    <cfRule type="cellIs" dxfId="1123" priority="799" operator="lessThan">
      <formula>0</formula>
    </cfRule>
  </conditionalFormatting>
  <conditionalFormatting sqref="O491:O492">
    <cfRule type="cellIs" dxfId="1122" priority="800" operator="lessThan">
      <formula>0</formula>
    </cfRule>
  </conditionalFormatting>
  <conditionalFormatting sqref="O507:O508">
    <cfRule type="cellIs" dxfId="1121" priority="801" operator="lessThan">
      <formula>0</formula>
    </cfRule>
  </conditionalFormatting>
  <conditionalFormatting sqref="O499:O500">
    <cfRule type="cellIs" dxfId="1120" priority="802" operator="lessThan">
      <formula>0</formula>
    </cfRule>
  </conditionalFormatting>
  <conditionalFormatting sqref="O514:O515">
    <cfRule type="cellIs" dxfId="1119" priority="803" operator="lessThan">
      <formula>0</formula>
    </cfRule>
  </conditionalFormatting>
  <conditionalFormatting sqref="O522:O523">
    <cfRule type="cellIs" dxfId="1118" priority="804" operator="lessThan">
      <formula>0</formula>
    </cfRule>
  </conditionalFormatting>
  <conditionalFormatting sqref="O530:O531">
    <cfRule type="cellIs" dxfId="1117" priority="805" operator="lessThan">
      <formula>0</formula>
    </cfRule>
  </conditionalFormatting>
  <conditionalFormatting sqref="O537:O538">
    <cfRule type="cellIs" dxfId="1116" priority="806" operator="lessThan">
      <formula>0</formula>
    </cfRule>
  </conditionalFormatting>
  <conditionalFormatting sqref="O544:O545">
    <cfRule type="cellIs" dxfId="1115" priority="807" operator="lessThan">
      <formula>0</formula>
    </cfRule>
  </conditionalFormatting>
  <conditionalFormatting sqref="O551:O552">
    <cfRule type="cellIs" dxfId="1114" priority="808" operator="lessThan">
      <formula>0</formula>
    </cfRule>
  </conditionalFormatting>
  <conditionalFormatting sqref="O559:O560">
    <cfRule type="cellIs" dxfId="1113" priority="809" operator="lessThan">
      <formula>0</formula>
    </cfRule>
  </conditionalFormatting>
  <conditionalFormatting sqref="O576">
    <cfRule type="cellIs" dxfId="1112" priority="810" operator="lessThan">
      <formula>0</formula>
    </cfRule>
  </conditionalFormatting>
  <conditionalFormatting sqref="O581">
    <cfRule type="cellIs" dxfId="1111" priority="811" operator="lessThan">
      <formula>0</formula>
    </cfRule>
  </conditionalFormatting>
  <conditionalFormatting sqref="O597">
    <cfRule type="cellIs" dxfId="1110" priority="812" operator="lessThan">
      <formula>0</formula>
    </cfRule>
  </conditionalFormatting>
  <conditionalFormatting sqref="O615:O617">
    <cfRule type="cellIs" dxfId="1109" priority="813" operator="lessThan">
      <formula>0</formula>
    </cfRule>
  </conditionalFormatting>
  <conditionalFormatting sqref="I690:N690 O688:P691">
    <cfRule type="cellIs" dxfId="1108" priority="814" operator="lessThan">
      <formula>0</formula>
    </cfRule>
  </conditionalFormatting>
  <conditionalFormatting sqref="O619:O620">
    <cfRule type="cellIs" dxfId="1107" priority="815" operator="lessThan">
      <formula>0</formula>
    </cfRule>
  </conditionalFormatting>
  <conditionalFormatting sqref="O623">
    <cfRule type="cellIs" dxfId="1106" priority="816" operator="lessThan">
      <formula>0</formula>
    </cfRule>
  </conditionalFormatting>
  <conditionalFormatting sqref="O624">
    <cfRule type="cellIs" dxfId="1105" priority="817" operator="lessThan">
      <formula>0</formula>
    </cfRule>
  </conditionalFormatting>
  <conditionalFormatting sqref="O626">
    <cfRule type="cellIs" dxfId="1104" priority="818" operator="lessThan">
      <formula>0</formula>
    </cfRule>
  </conditionalFormatting>
  <conditionalFormatting sqref="O627">
    <cfRule type="cellIs" dxfId="1103" priority="819" operator="lessThan">
      <formula>0</formula>
    </cfRule>
  </conditionalFormatting>
  <conditionalFormatting sqref="D629:N629 D626:N626 D623:N624 D615:N617">
    <cfRule type="expression" dxfId="1102" priority="820">
      <formula>D615/C615&gt;1</formula>
    </cfRule>
  </conditionalFormatting>
  <conditionalFormatting sqref="D629:N629 D626:N626 D623:N624 D615:N617">
    <cfRule type="expression" dxfId="1101" priority="821">
      <formula>D615/C615&lt;1</formula>
    </cfRule>
  </conditionalFormatting>
  <conditionalFormatting sqref="C470:C473">
    <cfRule type="cellIs" dxfId="1100" priority="822" operator="lessThan">
      <formula>0</formula>
    </cfRule>
  </conditionalFormatting>
  <conditionalFormatting sqref="C470:C473">
    <cfRule type="expression" dxfId="1099" priority="823">
      <formula>C470/B470&gt;1</formula>
    </cfRule>
  </conditionalFormatting>
  <conditionalFormatting sqref="C470:C473">
    <cfRule type="expression" dxfId="1098" priority="824">
      <formula>C470/B470&lt;1</formula>
    </cfRule>
  </conditionalFormatting>
  <conditionalFormatting sqref="D470:N473">
    <cfRule type="cellIs" dxfId="1097" priority="825" operator="lessThan">
      <formula>0</formula>
    </cfRule>
  </conditionalFormatting>
  <conditionalFormatting sqref="D470:N473">
    <cfRule type="expression" dxfId="1096" priority="826">
      <formula>D470/C470&gt;1</formula>
    </cfRule>
  </conditionalFormatting>
  <conditionalFormatting sqref="D470:N473">
    <cfRule type="expression" dxfId="1095" priority="827">
      <formula>D470/C470&lt;1</formula>
    </cfRule>
  </conditionalFormatting>
  <conditionalFormatting sqref="B470:B473">
    <cfRule type="cellIs" dxfId="1094" priority="828" operator="lessThan">
      <formula>0</formula>
    </cfRule>
  </conditionalFormatting>
  <conditionalFormatting sqref="B470:B473">
    <cfRule type="expression" dxfId="1093" priority="829">
      <formula>B470/#REF!&gt;1</formula>
    </cfRule>
  </conditionalFormatting>
  <conditionalFormatting sqref="B470:B473">
    <cfRule type="expression" dxfId="1092" priority="830">
      <formula>B470/#REF!&lt;1</formula>
    </cfRule>
  </conditionalFormatting>
  <conditionalFormatting sqref="J551:N551 J537:N537 J522:N522 J514:N514">
    <cfRule type="cellIs" dxfId="1091" priority="831" operator="lessThan">
      <formula>0</formula>
    </cfRule>
  </conditionalFormatting>
  <conditionalFormatting sqref="C551:I551 C547:C550 C537:I537 C533:C536 C522:I522 C518:C521 C514:I514 C510:C513">
    <cfRule type="cellIs" dxfId="1090" priority="832" operator="lessThan">
      <formula>0</formula>
    </cfRule>
  </conditionalFormatting>
  <conditionalFormatting sqref="C551:M551 C537:M537 C522:M522 C514:M514">
    <cfRule type="cellIs" dxfId="1089" priority="833" operator="lessThan">
      <formula>0</formula>
    </cfRule>
  </conditionalFormatting>
  <conditionalFormatting sqref="C547:C550 C533:C536 C518:C521 C510:C513">
    <cfRule type="expression" dxfId="1088" priority="834">
      <formula>C510/B510&gt;1</formula>
    </cfRule>
  </conditionalFormatting>
  <conditionalFormatting sqref="C547:C550 C533:C536 C518:C521 C510:C513">
    <cfRule type="expression" dxfId="1087" priority="835">
      <formula>C510/B510&lt;1</formula>
    </cfRule>
  </conditionalFormatting>
  <conditionalFormatting sqref="D547:N550 D533:N536 D518:N521 D510:N513">
    <cfRule type="cellIs" dxfId="1086" priority="836" operator="lessThan">
      <formula>0</formula>
    </cfRule>
  </conditionalFormatting>
  <conditionalFormatting sqref="D547:N550 D533:N536 D518:N521 D510:N513">
    <cfRule type="expression" dxfId="1085" priority="837">
      <formula>D510/C510&gt;1</formula>
    </cfRule>
  </conditionalFormatting>
  <conditionalFormatting sqref="D547:N550 D533:N536 D518:N521 D510:N513">
    <cfRule type="expression" dxfId="1084" priority="838">
      <formula>D510/C510&lt;1</formula>
    </cfRule>
  </conditionalFormatting>
  <conditionalFormatting sqref="C551:N551 C537:N537 C522:N522 C514:N514">
    <cfRule type="cellIs" dxfId="1083" priority="839" operator="lessThan">
      <formula>0</formula>
    </cfRule>
  </conditionalFormatting>
  <conditionalFormatting sqref="C551:N551 C537:N537 C522:N522 C514:N514">
    <cfRule type="expression" dxfId="1082" priority="840">
      <formula>C514/B514&gt;1</formula>
    </cfRule>
  </conditionalFormatting>
  <conditionalFormatting sqref="C551:N551 C537:N537 C522:N522 C514:N514">
    <cfRule type="expression" dxfId="1081" priority="841">
      <formula>C514/B514&lt;1</formula>
    </cfRule>
  </conditionalFormatting>
  <conditionalFormatting sqref="B629 B626 B623:B624 B619:B620 B615:B617">
    <cfRule type="cellIs" dxfId="1080" priority="842" operator="lessThan">
      <formula>0</formula>
    </cfRule>
  </conditionalFormatting>
  <conditionalFormatting sqref="C629 C626 C623:C624 C615:C617">
    <cfRule type="cellIs" dxfId="1079" priority="843" operator="lessThan">
      <formula>0</formula>
    </cfRule>
  </conditionalFormatting>
  <conditionalFormatting sqref="C629 C626 C623:C624 C615:C617">
    <cfRule type="expression" dxfId="1078" priority="844">
      <formula>C615/B615&gt;1</formula>
    </cfRule>
  </conditionalFormatting>
  <conditionalFormatting sqref="C629 C626 C623:C624 C615:C617">
    <cfRule type="expression" dxfId="1077" priority="845">
      <formula>C615/B615&lt;1</formula>
    </cfRule>
  </conditionalFormatting>
  <conditionalFormatting sqref="D629:N629 D626:N626 D623:N624 D615:N617">
    <cfRule type="cellIs" dxfId="1076" priority="846" operator="lessThan">
      <formula>0</formula>
    </cfRule>
  </conditionalFormatting>
  <conditionalFormatting sqref="B467:N467 B500 B531 B560">
    <cfRule type="expression" dxfId="1075" priority="847">
      <formula>B467/#REF!&gt;1</formula>
    </cfRule>
  </conditionalFormatting>
  <conditionalFormatting sqref="B467:N467 B500 B531 B560">
    <cfRule type="expression" dxfId="1074" priority="848">
      <formula>B467/#REF!&lt;1</formula>
    </cfRule>
  </conditionalFormatting>
  <conditionalFormatting sqref="C452">
    <cfRule type="cellIs" dxfId="1073" priority="849" operator="lessThan">
      <formula>0</formula>
    </cfRule>
  </conditionalFormatting>
  <conditionalFormatting sqref="C452">
    <cfRule type="expression" dxfId="1072" priority="850">
      <formula>C452/B452&gt;1</formula>
    </cfRule>
  </conditionalFormatting>
  <conditionalFormatting sqref="C452">
    <cfRule type="expression" dxfId="1071" priority="851">
      <formula>C452/B452&lt;1</formula>
    </cfRule>
  </conditionalFormatting>
  <conditionalFormatting sqref="D452:N452">
    <cfRule type="cellIs" dxfId="1070" priority="852" operator="lessThan">
      <formula>0</formula>
    </cfRule>
  </conditionalFormatting>
  <conditionalFormatting sqref="D452:N452">
    <cfRule type="expression" dxfId="1069" priority="853">
      <formula>D452/C452&gt;1</formula>
    </cfRule>
  </conditionalFormatting>
  <conditionalFormatting sqref="D452:N452">
    <cfRule type="expression" dxfId="1068" priority="854">
      <formula>D452/C452&lt;1</formula>
    </cfRule>
  </conditionalFormatting>
  <conditionalFormatting sqref="B452">
    <cfRule type="cellIs" dxfId="1067" priority="855" operator="lessThan">
      <formula>0</formula>
    </cfRule>
  </conditionalFormatting>
  <conditionalFormatting sqref="B452">
    <cfRule type="expression" dxfId="1066" priority="856">
      <formula>B452/#REF!&gt;1</formula>
    </cfRule>
  </conditionalFormatting>
  <conditionalFormatting sqref="B452">
    <cfRule type="expression" dxfId="1065" priority="857">
      <formula>B452/#REF!&lt;1</formula>
    </cfRule>
  </conditionalFormatting>
  <conditionalFormatting sqref="C474">
    <cfRule type="cellIs" dxfId="1064" priority="858" operator="lessThan">
      <formula>0</formula>
    </cfRule>
  </conditionalFormatting>
  <conditionalFormatting sqref="D474:N474">
    <cfRule type="cellIs" dxfId="1063" priority="859" operator="lessThan">
      <formula>0</formula>
    </cfRule>
  </conditionalFormatting>
  <conditionalFormatting sqref="C474">
    <cfRule type="expression" dxfId="1062" priority="860">
      <formula>C474/B474&gt;1</formula>
    </cfRule>
  </conditionalFormatting>
  <conditionalFormatting sqref="C474">
    <cfRule type="expression" dxfId="1061" priority="861">
      <formula>C474/B474&lt;1</formula>
    </cfRule>
  </conditionalFormatting>
  <conditionalFormatting sqref="D474:N474">
    <cfRule type="expression" dxfId="1060" priority="862">
      <formula>D474/C474&gt;1</formula>
    </cfRule>
  </conditionalFormatting>
  <conditionalFormatting sqref="D474:N474">
    <cfRule type="expression" dxfId="1059" priority="863">
      <formula>D474/C474&lt;1</formula>
    </cfRule>
  </conditionalFormatting>
  <conditionalFormatting sqref="B474">
    <cfRule type="cellIs" dxfId="1058" priority="864" operator="lessThan">
      <formula>0</formula>
    </cfRule>
  </conditionalFormatting>
  <conditionalFormatting sqref="B474">
    <cfRule type="expression" dxfId="1057" priority="865">
      <formula>B474/#REF!&gt;1</formula>
    </cfRule>
  </conditionalFormatting>
  <conditionalFormatting sqref="B474">
    <cfRule type="expression" dxfId="1056" priority="866">
      <formula>B474/#REF!&lt;1</formula>
    </cfRule>
  </conditionalFormatting>
  <conditionalFormatting sqref="B492 B484">
    <cfRule type="cellIs" dxfId="1055" priority="867" operator="lessThan">
      <formula>0</formula>
    </cfRule>
  </conditionalFormatting>
  <conditionalFormatting sqref="B492 B484">
    <cfRule type="expression" dxfId="1054" priority="868">
      <formula>B484/#REF!&gt;1</formula>
    </cfRule>
  </conditionalFormatting>
  <conditionalFormatting sqref="B492 B484">
    <cfRule type="expression" dxfId="1053" priority="869">
      <formula>B484/#REF!&lt;1</formula>
    </cfRule>
  </conditionalFormatting>
  <conditionalFormatting sqref="C484">
    <cfRule type="cellIs" dxfId="1052" priority="870" operator="lessThan">
      <formula>0</formula>
    </cfRule>
  </conditionalFormatting>
  <conditionalFormatting sqref="C484">
    <cfRule type="expression" dxfId="1051" priority="871">
      <formula>C484/B484&gt;1</formula>
    </cfRule>
  </conditionalFormatting>
  <conditionalFormatting sqref="C484">
    <cfRule type="expression" dxfId="1050" priority="872">
      <formula>C484/B484&lt;1</formula>
    </cfRule>
  </conditionalFormatting>
  <conditionalFormatting sqref="C531:N531">
    <cfRule type="cellIs" dxfId="1049" priority="873" operator="lessThan">
      <formula>0</formula>
    </cfRule>
  </conditionalFormatting>
  <conditionalFormatting sqref="C576:N576">
    <cfRule type="expression" dxfId="1048" priority="874">
      <formula>C576/B576&gt;1</formula>
    </cfRule>
  </conditionalFormatting>
  <conditionalFormatting sqref="C576:N576">
    <cfRule type="expression" dxfId="1047" priority="875">
      <formula>C576/B576&lt;1</formula>
    </cfRule>
  </conditionalFormatting>
  <conditionalFormatting sqref="I515:N515">
    <cfRule type="cellIs" dxfId="1046" priority="876" operator="lessThan">
      <formula>0</formula>
    </cfRule>
  </conditionalFormatting>
  <conditionalFormatting sqref="I515:N515">
    <cfRule type="expression" dxfId="1045" priority="877">
      <formula>I515/H515&gt;1</formula>
    </cfRule>
  </conditionalFormatting>
  <conditionalFormatting sqref="I515:N515">
    <cfRule type="expression" dxfId="1044" priority="878">
      <formula>I515/H515&lt;1</formula>
    </cfRule>
  </conditionalFormatting>
  <conditionalFormatting sqref="I523:N523">
    <cfRule type="cellIs" dxfId="1043" priority="879" operator="lessThan">
      <formula>0</formula>
    </cfRule>
  </conditionalFormatting>
  <conditionalFormatting sqref="I523:N523">
    <cfRule type="expression" dxfId="1042" priority="880">
      <formula>I523/H523&gt;1</formula>
    </cfRule>
  </conditionalFormatting>
  <conditionalFormatting sqref="I523:N523">
    <cfRule type="expression" dxfId="1041" priority="881">
      <formula>I523/H523&lt;1</formula>
    </cfRule>
  </conditionalFormatting>
  <conditionalFormatting sqref="B538:N538">
    <cfRule type="cellIs" dxfId="1040" priority="882" operator="lessThan">
      <formula>0</formula>
    </cfRule>
  </conditionalFormatting>
  <conditionalFormatting sqref="B538:N538">
    <cfRule type="expression" dxfId="1039" priority="883">
      <formula>B538/A538&gt;1</formula>
    </cfRule>
  </conditionalFormatting>
  <conditionalFormatting sqref="B538:N538">
    <cfRule type="expression" dxfId="1038" priority="884">
      <formula>B538/A538&lt;1</formula>
    </cfRule>
  </conditionalFormatting>
  <conditionalFormatting sqref="B552:N552">
    <cfRule type="cellIs" dxfId="1037" priority="885" operator="lessThan">
      <formula>0</formula>
    </cfRule>
  </conditionalFormatting>
  <conditionalFormatting sqref="B552:N552">
    <cfRule type="expression" dxfId="1036" priority="886">
      <formula>B552/A552&gt;1</formula>
    </cfRule>
  </conditionalFormatting>
  <conditionalFormatting sqref="B552:N552">
    <cfRule type="expression" dxfId="1035" priority="887">
      <formula>B552/A552&lt;1</formula>
    </cfRule>
  </conditionalFormatting>
  <conditionalFormatting sqref="N581">
    <cfRule type="cellIs" dxfId="1034" priority="888" operator="lessThan">
      <formula>0</formula>
    </cfRule>
  </conditionalFormatting>
  <conditionalFormatting sqref="D484:N484">
    <cfRule type="cellIs" dxfId="1033" priority="889" operator="lessThan">
      <formula>0</formula>
    </cfRule>
  </conditionalFormatting>
  <conditionalFormatting sqref="D484:N484">
    <cfRule type="expression" dxfId="1032" priority="890">
      <formula>D484/C484&gt;1</formula>
    </cfRule>
  </conditionalFormatting>
  <conditionalFormatting sqref="D484:N484">
    <cfRule type="expression" dxfId="1031" priority="891">
      <formula>D484/C484&lt;1</formula>
    </cfRule>
  </conditionalFormatting>
  <conditionalFormatting sqref="C492:N492">
    <cfRule type="cellIs" dxfId="1030" priority="892" operator="lessThan">
      <formula>0</formula>
    </cfRule>
  </conditionalFormatting>
  <conditionalFormatting sqref="C492:N492">
    <cfRule type="expression" dxfId="1029" priority="893">
      <formula>C492/B492&gt;1</formula>
    </cfRule>
  </conditionalFormatting>
  <conditionalFormatting sqref="C492:N492">
    <cfRule type="expression" dxfId="1028" priority="894">
      <formula>C492/B492&lt;1</formula>
    </cfRule>
  </conditionalFormatting>
  <conditionalFormatting sqref="C545:N545">
    <cfRule type="expression" dxfId="1027" priority="895">
      <formula>C545/B545&gt;1</formula>
    </cfRule>
  </conditionalFormatting>
  <conditionalFormatting sqref="C545:N545">
    <cfRule type="expression" dxfId="1026" priority="896">
      <formula>C545/B545&lt;1</formula>
    </cfRule>
  </conditionalFormatting>
  <conditionalFormatting sqref="C500:N500">
    <cfRule type="cellIs" dxfId="1025" priority="897" operator="lessThan">
      <formula>0</formula>
    </cfRule>
  </conditionalFormatting>
  <conditionalFormatting sqref="C500:N500">
    <cfRule type="expression" dxfId="1024" priority="898">
      <formula>C500/B500&gt;1</formula>
    </cfRule>
  </conditionalFormatting>
  <conditionalFormatting sqref="C500:N500">
    <cfRule type="expression" dxfId="1023" priority="899">
      <formula>C500/B500&lt;1</formula>
    </cfRule>
  </conditionalFormatting>
  <conditionalFormatting sqref="C619:N620">
    <cfRule type="cellIs" dxfId="1022" priority="900" operator="lessThan">
      <formula>0</formula>
    </cfRule>
  </conditionalFormatting>
  <conditionalFormatting sqref="C531:N531">
    <cfRule type="expression" dxfId="1021" priority="901">
      <formula>C531/B531&gt;1</formula>
    </cfRule>
  </conditionalFormatting>
  <conditionalFormatting sqref="C531:N531">
    <cfRule type="expression" dxfId="1020" priority="902">
      <formula>C531/B531&lt;1</formula>
    </cfRule>
  </conditionalFormatting>
  <conditionalFormatting sqref="C560:N560">
    <cfRule type="cellIs" dxfId="1019" priority="903" operator="lessThan">
      <formula>0</formula>
    </cfRule>
  </conditionalFormatting>
  <conditionalFormatting sqref="C581:M581">
    <cfRule type="expression" dxfId="1018" priority="904">
      <formula>C581/B581&gt;1</formula>
    </cfRule>
  </conditionalFormatting>
  <conditionalFormatting sqref="C581:M581">
    <cfRule type="expression" dxfId="1017" priority="905">
      <formula>C581/B581&lt;1</formula>
    </cfRule>
  </conditionalFormatting>
  <conditionalFormatting sqref="C576:N576">
    <cfRule type="cellIs" dxfId="1016" priority="906" operator="lessThan">
      <formula>0</formula>
    </cfRule>
  </conditionalFormatting>
  <conditionalFormatting sqref="N581">
    <cfRule type="expression" dxfId="1015" priority="907">
      <formula>N581/M581&gt;1</formula>
    </cfRule>
  </conditionalFormatting>
  <conditionalFormatting sqref="N581">
    <cfRule type="expression" dxfId="1014" priority="908">
      <formula>N581/M581&lt;1</formula>
    </cfRule>
  </conditionalFormatting>
  <conditionalFormatting sqref="C581:M581">
    <cfRule type="cellIs" dxfId="1013" priority="909" operator="lessThan">
      <formula>0</formula>
    </cfRule>
  </conditionalFormatting>
  <conditionalFormatting sqref="C581:M581">
    <cfRule type="cellIs" dxfId="1012" priority="910" operator="lessThan">
      <formula>0</formula>
    </cfRule>
  </conditionalFormatting>
  <conditionalFormatting sqref="B545">
    <cfRule type="cellIs" dxfId="1011" priority="911" operator="lessThan">
      <formula>0</formula>
    </cfRule>
  </conditionalFormatting>
  <conditionalFormatting sqref="B545">
    <cfRule type="expression" dxfId="1010" priority="912">
      <formula>B545/#REF!&gt;1</formula>
    </cfRule>
  </conditionalFormatting>
  <conditionalFormatting sqref="B545">
    <cfRule type="expression" dxfId="1009" priority="913">
      <formula>B545/#REF!&lt;1</formula>
    </cfRule>
  </conditionalFormatting>
  <conditionalFormatting sqref="C545:N545">
    <cfRule type="cellIs" dxfId="1008" priority="914" operator="lessThan">
      <formula>0</formula>
    </cfRule>
  </conditionalFormatting>
  <conditionalFormatting sqref="C619:N620">
    <cfRule type="expression" dxfId="1007" priority="915">
      <formula>C619/B619&gt;1</formula>
    </cfRule>
  </conditionalFormatting>
  <conditionalFormatting sqref="C619:N620">
    <cfRule type="expression" dxfId="1006" priority="916">
      <formula>C619/B619&lt;1</formula>
    </cfRule>
  </conditionalFormatting>
  <conditionalFormatting sqref="C576:N576">
    <cfRule type="cellIs" dxfId="1005" priority="917" operator="lessThan">
      <formula>0</formula>
    </cfRule>
  </conditionalFormatting>
  <conditionalFormatting sqref="C560:N560">
    <cfRule type="expression" dxfId="1004" priority="918">
      <formula>C560/B560&gt;1</formula>
    </cfRule>
  </conditionalFormatting>
  <conditionalFormatting sqref="C560:N560">
    <cfRule type="expression" dxfId="1003" priority="919">
      <formula>C560/B560&lt;1</formula>
    </cfRule>
  </conditionalFormatting>
  <conditionalFormatting sqref="C576:N576">
    <cfRule type="cellIs" dxfId="1002" priority="920" operator="lessThan">
      <formula>0</formula>
    </cfRule>
  </conditionalFormatting>
  <conditionalFormatting sqref="N581">
    <cfRule type="cellIs" dxfId="1001" priority="921" operator="lessThan">
      <formula>0</formula>
    </cfRule>
  </conditionalFormatting>
  <conditionalFormatting sqref="C581:M581">
    <cfRule type="cellIs" dxfId="1000" priority="922" operator="lessThan">
      <formula>0</formula>
    </cfRule>
  </conditionalFormatting>
  <conditionalFormatting sqref="N581">
    <cfRule type="cellIs" dxfId="999" priority="923" operator="lessThan">
      <formula>0</formula>
    </cfRule>
  </conditionalFormatting>
  <conditionalFormatting sqref="B652:N655">
    <cfRule type="cellIs" dxfId="998" priority="924" operator="lessThan">
      <formula>0</formula>
    </cfRule>
  </conditionalFormatting>
  <conditionalFormatting sqref="I654:N654 O652:P655">
    <cfRule type="cellIs" dxfId="997" priority="925" operator="lessThan">
      <formula>0</formula>
    </cfRule>
  </conditionalFormatting>
  <conditionalFormatting sqref="B680:N683">
    <cfRule type="cellIs" dxfId="996" priority="926" operator="lessThan">
      <formula>0</formula>
    </cfRule>
  </conditionalFormatting>
  <conditionalFormatting sqref="I682:N682 O680:P683">
    <cfRule type="cellIs" dxfId="995" priority="927" operator="lessThan">
      <formula>0</formula>
    </cfRule>
  </conditionalFormatting>
  <conditionalFormatting sqref="B684:N687">
    <cfRule type="cellIs" dxfId="994" priority="928" operator="lessThan">
      <formula>0</formula>
    </cfRule>
  </conditionalFormatting>
  <conditionalFormatting sqref="I686:N686 O684:P687">
    <cfRule type="cellIs" dxfId="993" priority="929" operator="lessThan">
      <formula>0</formula>
    </cfRule>
  </conditionalFormatting>
  <conditionalFormatting sqref="B692:N695">
    <cfRule type="cellIs" dxfId="992" priority="930" operator="lessThan">
      <formula>0</formula>
    </cfRule>
  </conditionalFormatting>
  <conditionalFormatting sqref="I694:N694 O692:P695">
    <cfRule type="cellIs" dxfId="991" priority="931" operator="lessThan">
      <formula>0</formula>
    </cfRule>
  </conditionalFormatting>
  <conditionalFormatting sqref="B696:N699">
    <cfRule type="cellIs" dxfId="990" priority="932" operator="lessThan">
      <formula>0</formula>
    </cfRule>
  </conditionalFormatting>
  <conditionalFormatting sqref="I698:N698 O696:P699">
    <cfRule type="cellIs" dxfId="989" priority="933" operator="lessThan">
      <formula>0</formula>
    </cfRule>
  </conditionalFormatting>
  <conditionalFormatting sqref="O629">
    <cfRule type="cellIs" dxfId="988" priority="934" operator="lessThan">
      <formula>0</formula>
    </cfRule>
  </conditionalFormatting>
  <conditionalFormatting sqref="P453">
    <cfRule type="cellIs" dxfId="987" priority="935" operator="lessThan">
      <formula>0</formula>
    </cfRule>
  </conditionalFormatting>
  <conditionalFormatting sqref="O453">
    <cfRule type="cellIs" dxfId="986" priority="936" operator="lessThan">
      <formula>0</formula>
    </cfRule>
  </conditionalFormatting>
  <conditionalFormatting sqref="B453:N453">
    <cfRule type="cellIs" dxfId="985" priority="937" operator="lessThan">
      <formula>0</formula>
    </cfRule>
  </conditionalFormatting>
  <conditionalFormatting sqref="P468">
    <cfRule type="cellIs" dxfId="984" priority="938" operator="lessThan">
      <formula>0</formula>
    </cfRule>
  </conditionalFormatting>
  <conditionalFormatting sqref="O468">
    <cfRule type="cellIs" dxfId="983" priority="939" operator="lessThan">
      <formula>0</formula>
    </cfRule>
  </conditionalFormatting>
  <conditionalFormatting sqref="B468:N468">
    <cfRule type="cellIs" dxfId="982" priority="940" operator="lessThan">
      <formula>0</formula>
    </cfRule>
  </conditionalFormatting>
  <conditionalFormatting sqref="P476">
    <cfRule type="cellIs" dxfId="981" priority="941" operator="lessThan">
      <formula>0</formula>
    </cfRule>
  </conditionalFormatting>
  <conditionalFormatting sqref="O476">
    <cfRule type="cellIs" dxfId="980" priority="942" operator="lessThan">
      <formula>0</formula>
    </cfRule>
  </conditionalFormatting>
  <conditionalFormatting sqref="B476:N476">
    <cfRule type="cellIs" dxfId="979" priority="943" operator="lessThan">
      <formula>0</formula>
    </cfRule>
  </conditionalFormatting>
  <conditionalFormatting sqref="P485">
    <cfRule type="cellIs" dxfId="978" priority="944" operator="lessThan">
      <formula>0</formula>
    </cfRule>
  </conditionalFormatting>
  <conditionalFormatting sqref="O485">
    <cfRule type="cellIs" dxfId="977" priority="945" operator="lessThan">
      <formula>0</formula>
    </cfRule>
  </conditionalFormatting>
  <conditionalFormatting sqref="B485:N485">
    <cfRule type="cellIs" dxfId="976" priority="946" operator="lessThan">
      <formula>0</formula>
    </cfRule>
  </conditionalFormatting>
  <conditionalFormatting sqref="P493">
    <cfRule type="cellIs" dxfId="975" priority="947" operator="lessThan">
      <formula>0</formula>
    </cfRule>
  </conditionalFormatting>
  <conditionalFormatting sqref="O493">
    <cfRule type="cellIs" dxfId="974" priority="948" operator="lessThan">
      <formula>0</formula>
    </cfRule>
  </conditionalFormatting>
  <conditionalFormatting sqref="B493:N493">
    <cfRule type="cellIs" dxfId="973" priority="949" operator="lessThan">
      <formula>0</formula>
    </cfRule>
  </conditionalFormatting>
  <conditionalFormatting sqref="P501">
    <cfRule type="cellIs" dxfId="972" priority="950" operator="lessThan">
      <formula>0</formula>
    </cfRule>
  </conditionalFormatting>
  <conditionalFormatting sqref="O501">
    <cfRule type="cellIs" dxfId="971" priority="951" operator="lessThan">
      <formula>0</formula>
    </cfRule>
  </conditionalFormatting>
  <conditionalFormatting sqref="B501:N501">
    <cfRule type="cellIs" dxfId="970" priority="952" operator="lessThan">
      <formula>0</formula>
    </cfRule>
  </conditionalFormatting>
  <conditionalFormatting sqref="P516">
    <cfRule type="cellIs" dxfId="969" priority="953" operator="lessThan">
      <formula>0</formula>
    </cfRule>
  </conditionalFormatting>
  <conditionalFormatting sqref="O516">
    <cfRule type="cellIs" dxfId="968" priority="954" operator="lessThan">
      <formula>0</formula>
    </cfRule>
  </conditionalFormatting>
  <conditionalFormatting sqref="B516:N516">
    <cfRule type="cellIs" dxfId="967" priority="955" operator="lessThan">
      <formula>0</formula>
    </cfRule>
  </conditionalFormatting>
  <conditionalFormatting sqref="P524">
    <cfRule type="cellIs" dxfId="966" priority="956" operator="lessThan">
      <formula>0</formula>
    </cfRule>
  </conditionalFormatting>
  <conditionalFormatting sqref="O524">
    <cfRule type="cellIs" dxfId="965" priority="957" operator="lessThan">
      <formula>0</formula>
    </cfRule>
  </conditionalFormatting>
  <conditionalFormatting sqref="B524:N524">
    <cfRule type="cellIs" dxfId="964" priority="958" operator="lessThan">
      <formula>0</formula>
    </cfRule>
  </conditionalFormatting>
  <conditionalFormatting sqref="P553">
    <cfRule type="cellIs" dxfId="963" priority="959" operator="lessThan">
      <formula>0</formula>
    </cfRule>
  </conditionalFormatting>
  <conditionalFormatting sqref="O553">
    <cfRule type="cellIs" dxfId="962" priority="960" operator="lessThan">
      <formula>0</formula>
    </cfRule>
  </conditionalFormatting>
  <conditionalFormatting sqref="B553:N553">
    <cfRule type="cellIs" dxfId="961" priority="961" operator="lessThan">
      <formula>0</formula>
    </cfRule>
  </conditionalFormatting>
  <conditionalFormatting sqref="B676:N679">
    <cfRule type="cellIs" dxfId="960" priority="11" operator="lessThan">
      <formula>0</formula>
    </cfRule>
  </conditionalFormatting>
  <conditionalFormatting sqref="I678:N678 O676:P679">
    <cfRule type="cellIs" dxfId="959" priority="12" operator="lessThan">
      <formula>0</formula>
    </cfRule>
  </conditionalFormatting>
  <conditionalFormatting sqref="B656:N659">
    <cfRule type="cellIs" dxfId="958" priority="9" operator="lessThan">
      <formula>0</formula>
    </cfRule>
  </conditionalFormatting>
  <conditionalFormatting sqref="I658:N658 O656:P659">
    <cfRule type="cellIs" dxfId="957" priority="10" operator="lessThan">
      <formula>0</formula>
    </cfRule>
  </conditionalFormatting>
  <conditionalFormatting sqref="B660:N663">
    <cfRule type="cellIs" dxfId="956" priority="7" operator="lessThan">
      <formula>0</formula>
    </cfRule>
  </conditionalFormatting>
  <conditionalFormatting sqref="I662:N662 O660:P663">
    <cfRule type="cellIs" dxfId="955" priority="8" operator="lessThan">
      <formula>0</formula>
    </cfRule>
  </conditionalFormatting>
  <conditionalFormatting sqref="B664:N667">
    <cfRule type="cellIs" dxfId="954" priority="5" operator="lessThan">
      <formula>0</formula>
    </cfRule>
  </conditionalFormatting>
  <conditionalFormatting sqref="I666:N666 O664:P667">
    <cfRule type="cellIs" dxfId="953" priority="6" operator="lessThan">
      <formula>0</formula>
    </cfRule>
  </conditionalFormatting>
  <conditionalFormatting sqref="B668:N671">
    <cfRule type="cellIs" dxfId="952" priority="3" operator="lessThan">
      <formula>0</formula>
    </cfRule>
  </conditionalFormatting>
  <conditionalFormatting sqref="I670:N670 O668:P671">
    <cfRule type="cellIs" dxfId="951" priority="4" operator="lessThan">
      <formula>0</formula>
    </cfRule>
  </conditionalFormatting>
  <conditionalFormatting sqref="B672:N675">
    <cfRule type="cellIs" dxfId="1" priority="1" operator="lessThan">
      <formula>0</formula>
    </cfRule>
  </conditionalFormatting>
  <conditionalFormatting sqref="I674:N674 O672:P675">
    <cfRule type="cellIs" dxfId="0" priority="2" operator="lessThan">
      <formula>0</formula>
    </cfRule>
  </conditionalFormatting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 summaryRight="0"/>
  </sheetPr>
  <dimension ref="A1:BS675"/>
  <sheetViews>
    <sheetView topLeftCell="F631" workbookViewId="0">
      <selection activeCell="Q636" sqref="Q636"/>
    </sheetView>
  </sheetViews>
  <sheetFormatPr defaultColWidth="12.625" defaultRowHeight="15" customHeight="1" x14ac:dyDescent="0.3"/>
  <cols>
    <col min="1" max="1" width="0.75" customWidth="1"/>
    <col min="2" max="2" width="24" customWidth="1"/>
    <col min="3" max="4" width="11.125" customWidth="1"/>
    <col min="5" max="5" width="9.125" customWidth="1"/>
    <col min="6" max="6" width="11.125" customWidth="1"/>
    <col min="7" max="8" width="9.125" customWidth="1"/>
    <col min="9" max="9" width="10.125" customWidth="1"/>
    <col min="10" max="10" width="11.125" customWidth="1"/>
    <col min="11" max="13" width="9.125" customWidth="1"/>
    <col min="14" max="14" width="11.125" customWidth="1"/>
    <col min="15" max="15" width="9.125" customWidth="1"/>
    <col min="16" max="16" width="21.75" customWidth="1"/>
    <col min="17" max="17" width="9.125" customWidth="1"/>
    <col min="18" max="18" width="11.125" customWidth="1"/>
    <col min="19" max="19" width="9.125" customWidth="1"/>
    <col min="20" max="20" width="10.125" customWidth="1"/>
    <col min="21" max="21" width="9.125" customWidth="1"/>
    <col min="22" max="22" width="11.125" customWidth="1"/>
    <col min="23" max="24" width="10.125" customWidth="1"/>
    <col min="25" max="26" width="11.875" customWidth="1"/>
    <col min="27" max="28" width="11.125" customWidth="1"/>
    <col min="29" max="68" width="4.75" customWidth="1"/>
    <col min="69" max="71" width="12.625" customWidth="1"/>
  </cols>
  <sheetData>
    <row r="1" spans="1:71" ht="16.5" customHeight="1" x14ac:dyDescent="0.3">
      <c r="A1" s="4" t="s">
        <v>731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ht="16.5" customHeight="1" x14ac:dyDescent="0.3">
      <c r="A2" s="5" t="s">
        <v>732</v>
      </c>
      <c r="B2" s="3" t="s">
        <v>733</v>
      </c>
      <c r="C2" s="3" t="s">
        <v>734</v>
      </c>
      <c r="D2" s="3" t="s">
        <v>735</v>
      </c>
      <c r="E2" s="3" t="s">
        <v>736</v>
      </c>
      <c r="F2" s="3" t="s">
        <v>737</v>
      </c>
      <c r="G2" s="3" t="s">
        <v>738</v>
      </c>
      <c r="H2" s="3" t="s">
        <v>739</v>
      </c>
      <c r="I2" s="3" t="s">
        <v>740</v>
      </c>
      <c r="J2" s="3" t="s">
        <v>741</v>
      </c>
      <c r="K2" s="3" t="s">
        <v>742</v>
      </c>
      <c r="L2" s="3" t="s">
        <v>743</v>
      </c>
      <c r="M2" s="3" t="s">
        <v>744</v>
      </c>
      <c r="N2" s="3" t="s">
        <v>745</v>
      </c>
      <c r="O2" s="3" t="s">
        <v>746</v>
      </c>
      <c r="P2" s="3" t="s">
        <v>747</v>
      </c>
      <c r="Q2" s="3" t="s">
        <v>748</v>
      </c>
      <c r="R2" s="3" t="s">
        <v>749</v>
      </c>
      <c r="S2" s="3" t="s">
        <v>750</v>
      </c>
      <c r="T2" s="3" t="s">
        <v>751</v>
      </c>
      <c r="U2" s="3" t="s">
        <v>752</v>
      </c>
      <c r="V2" s="3" t="s">
        <v>753</v>
      </c>
      <c r="W2" s="3" t="s">
        <v>754</v>
      </c>
      <c r="X2" s="3" t="s">
        <v>755</v>
      </c>
      <c r="Y2" s="3" t="s">
        <v>756</v>
      </c>
      <c r="Z2" s="3" t="s">
        <v>757</v>
      </c>
      <c r="AA2" s="3" t="s">
        <v>758</v>
      </c>
      <c r="AB2" s="3" t="s">
        <v>759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71" ht="16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1:71" ht="16.5" customHeight="1" x14ac:dyDescent="0.3">
      <c r="A4" s="3" t="s">
        <v>760</v>
      </c>
      <c r="B4" s="5" t="s">
        <v>761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1:71" ht="16.5" customHeight="1" x14ac:dyDescent="0.3">
      <c r="A5" s="3" t="s">
        <v>762</v>
      </c>
      <c r="B5" s="3">
        <v>88268.55</v>
      </c>
      <c r="C5" s="3">
        <v>98341</v>
      </c>
      <c r="D5" s="3">
        <v>760348</v>
      </c>
      <c r="E5" s="3">
        <v>402681</v>
      </c>
      <c r="F5" s="3">
        <v>322450.02</v>
      </c>
      <c r="G5" s="3">
        <v>233126</v>
      </c>
      <c r="H5" s="3">
        <v>107625</v>
      </c>
      <c r="I5" s="3">
        <v>96318</v>
      </c>
      <c r="J5" s="3">
        <v>84782.57</v>
      </c>
      <c r="K5" s="3">
        <v>72969</v>
      </c>
      <c r="L5" s="3">
        <v>129219</v>
      </c>
      <c r="M5" s="3">
        <v>238814</v>
      </c>
      <c r="N5" s="3">
        <v>358505.29</v>
      </c>
      <c r="O5" s="3">
        <v>118603</v>
      </c>
      <c r="P5" s="3">
        <v>332110</v>
      </c>
      <c r="Q5" s="3">
        <v>161082</v>
      </c>
      <c r="R5" s="3">
        <v>155684.17000000001</v>
      </c>
      <c r="S5" s="3">
        <v>149600</v>
      </c>
      <c r="T5" s="3">
        <v>169666</v>
      </c>
      <c r="U5" s="3">
        <v>140655</v>
      </c>
      <c r="V5" s="3">
        <v>172637.19</v>
      </c>
      <c r="W5" s="3">
        <v>200397</v>
      </c>
      <c r="X5" s="3">
        <v>225682</v>
      </c>
      <c r="Y5" s="3">
        <v>208427</v>
      </c>
      <c r="Z5" s="3">
        <v>181695.04500000001</v>
      </c>
      <c r="AA5" s="3">
        <v>1075585</v>
      </c>
      <c r="AB5" s="3">
        <v>370595</v>
      </c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1:71" ht="16.5" customHeight="1" x14ac:dyDescent="0.3">
      <c r="A6" s="3" t="s">
        <v>763</v>
      </c>
      <c r="B6" s="3">
        <v>71.349999999999994</v>
      </c>
      <c r="C6" s="3">
        <v>0</v>
      </c>
      <c r="D6" s="3">
        <v>0</v>
      </c>
      <c r="E6" s="3">
        <v>177250</v>
      </c>
      <c r="F6" s="3">
        <v>245595.45</v>
      </c>
      <c r="G6" s="3">
        <v>123402</v>
      </c>
      <c r="H6" s="3">
        <v>206562</v>
      </c>
      <c r="I6" s="3">
        <v>216778</v>
      </c>
      <c r="J6" s="3">
        <v>153375.12</v>
      </c>
      <c r="K6" s="3">
        <v>192258</v>
      </c>
      <c r="L6" s="3">
        <v>180316</v>
      </c>
      <c r="M6" s="3">
        <v>226339</v>
      </c>
      <c r="N6" s="3">
        <v>227277.67</v>
      </c>
      <c r="O6" s="3">
        <v>443707</v>
      </c>
      <c r="P6" s="3">
        <v>328379</v>
      </c>
      <c r="Q6" s="3">
        <v>602051</v>
      </c>
      <c r="R6" s="3">
        <v>905211.84</v>
      </c>
      <c r="S6" s="3">
        <v>1007283</v>
      </c>
      <c r="T6" s="3">
        <v>909338</v>
      </c>
      <c r="U6" s="3">
        <v>912106</v>
      </c>
      <c r="V6" s="3">
        <v>915805.08</v>
      </c>
      <c r="W6" s="3">
        <v>869444</v>
      </c>
      <c r="X6" s="3">
        <v>823135</v>
      </c>
      <c r="Y6" s="3">
        <v>978579</v>
      </c>
      <c r="Z6" s="3">
        <v>1132132.459</v>
      </c>
      <c r="AA6" s="3">
        <v>0</v>
      </c>
      <c r="AB6" s="3">
        <v>0</v>
      </c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</row>
    <row r="7" spans="1:71" ht="16.5" customHeight="1" x14ac:dyDescent="0.3">
      <c r="A7" s="3" t="s">
        <v>764</v>
      </c>
      <c r="B7" s="3">
        <v>283795.75</v>
      </c>
      <c r="C7" s="3">
        <v>290778</v>
      </c>
      <c r="D7" s="3">
        <v>342773</v>
      </c>
      <c r="E7" s="3">
        <v>267405</v>
      </c>
      <c r="F7" s="3">
        <v>298203.21000000002</v>
      </c>
      <c r="G7" s="3">
        <v>249273</v>
      </c>
      <c r="H7" s="3">
        <v>331607</v>
      </c>
      <c r="I7" s="3">
        <v>259711</v>
      </c>
      <c r="J7" s="3">
        <v>300753.59000000003</v>
      </c>
      <c r="K7" s="3">
        <v>284451</v>
      </c>
      <c r="L7" s="3">
        <v>389303</v>
      </c>
      <c r="M7" s="3">
        <v>256643</v>
      </c>
      <c r="N7" s="3">
        <v>170641.6</v>
      </c>
      <c r="O7" s="3">
        <v>201705</v>
      </c>
      <c r="P7" s="3">
        <v>239618</v>
      </c>
      <c r="Q7" s="3">
        <v>213528</v>
      </c>
      <c r="R7" s="3">
        <v>203210.26</v>
      </c>
      <c r="S7" s="3">
        <v>231507</v>
      </c>
      <c r="T7" s="3">
        <v>258079</v>
      </c>
      <c r="U7" s="3">
        <v>230407</v>
      </c>
      <c r="V7" s="3">
        <v>248959.38</v>
      </c>
      <c r="W7" s="3">
        <v>360298</v>
      </c>
      <c r="X7" s="3">
        <v>465530</v>
      </c>
      <c r="Y7" s="3">
        <v>317971</v>
      </c>
      <c r="Z7" s="3">
        <v>352869.00599999999</v>
      </c>
      <c r="AA7" s="3">
        <v>383561</v>
      </c>
      <c r="AB7" s="3">
        <v>345869</v>
      </c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</row>
    <row r="8" spans="1:71" ht="16.5" customHeight="1" x14ac:dyDescent="0.3">
      <c r="A8" s="3" t="s">
        <v>765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360298</v>
      </c>
      <c r="X8" s="3">
        <v>465530</v>
      </c>
      <c r="Y8" s="3">
        <v>317971</v>
      </c>
      <c r="Z8" s="3">
        <v>352869.00599999999</v>
      </c>
      <c r="AA8" s="3">
        <v>383561</v>
      </c>
      <c r="AB8" s="3">
        <v>345869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</row>
    <row r="9" spans="1:71" ht="16.5" customHeight="1" x14ac:dyDescent="0.3">
      <c r="A9" s="3" t="s">
        <v>766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4000</v>
      </c>
      <c r="O9" s="3">
        <v>8000</v>
      </c>
      <c r="P9" s="3">
        <v>8000</v>
      </c>
      <c r="Q9" s="3">
        <v>8000</v>
      </c>
      <c r="R9" s="3">
        <v>8000</v>
      </c>
      <c r="S9" s="3">
        <v>8000</v>
      </c>
      <c r="T9" s="3">
        <v>8000</v>
      </c>
      <c r="U9" s="3">
        <v>8000</v>
      </c>
      <c r="V9" s="3">
        <v>8000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</row>
    <row r="10" spans="1:71" ht="16.5" customHeight="1" x14ac:dyDescent="0.3">
      <c r="A10" s="3" t="s">
        <v>767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4000</v>
      </c>
      <c r="O10" s="3">
        <v>8000</v>
      </c>
      <c r="P10" s="3">
        <v>8000</v>
      </c>
      <c r="Q10" s="3">
        <v>8000</v>
      </c>
      <c r="R10" s="3">
        <v>8000</v>
      </c>
      <c r="S10" s="3">
        <v>8000</v>
      </c>
      <c r="T10" s="3">
        <v>8000</v>
      </c>
      <c r="U10" s="3">
        <v>8000</v>
      </c>
      <c r="V10" s="3">
        <v>8000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</row>
    <row r="11" spans="1:71" ht="16.5" customHeight="1" x14ac:dyDescent="0.3">
      <c r="A11" s="3" t="s">
        <v>768</v>
      </c>
      <c r="B11" s="3">
        <v>204826.98</v>
      </c>
      <c r="C11" s="3">
        <v>202948</v>
      </c>
      <c r="D11" s="3">
        <v>261477</v>
      </c>
      <c r="E11" s="3">
        <v>229717</v>
      </c>
      <c r="F11" s="3">
        <v>223065.42</v>
      </c>
      <c r="G11" s="3">
        <v>245451</v>
      </c>
      <c r="H11" s="3">
        <v>221531</v>
      </c>
      <c r="I11" s="3">
        <v>242387</v>
      </c>
      <c r="J11" s="3">
        <v>197088.89</v>
      </c>
      <c r="K11" s="3">
        <v>238933</v>
      </c>
      <c r="L11" s="3">
        <v>203541</v>
      </c>
      <c r="M11" s="3">
        <v>189174</v>
      </c>
      <c r="N11" s="3">
        <v>156760.53</v>
      </c>
      <c r="O11" s="3">
        <v>203998</v>
      </c>
      <c r="P11" s="3">
        <v>191327</v>
      </c>
      <c r="Q11" s="3">
        <v>183690</v>
      </c>
      <c r="R11" s="3">
        <v>176188.47</v>
      </c>
      <c r="S11" s="3">
        <v>242340</v>
      </c>
      <c r="T11" s="3">
        <v>212311</v>
      </c>
      <c r="U11" s="3">
        <v>187342</v>
      </c>
      <c r="V11" s="3">
        <v>213776.3</v>
      </c>
      <c r="W11" s="3">
        <v>217801</v>
      </c>
      <c r="X11" s="3">
        <v>213918</v>
      </c>
      <c r="Y11" s="3">
        <v>227444</v>
      </c>
      <c r="Z11" s="3">
        <v>216897.035</v>
      </c>
      <c r="AA11" s="3">
        <v>233957</v>
      </c>
      <c r="AB11" s="3">
        <v>224372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</row>
    <row r="12" spans="1:71" ht="16.5" customHeight="1" x14ac:dyDescent="0.3">
      <c r="A12" s="3" t="s">
        <v>769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312164</v>
      </c>
      <c r="AB12" s="3">
        <v>862420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</row>
    <row r="13" spans="1:71" ht="16.5" customHeight="1" x14ac:dyDescent="0.3">
      <c r="A13" s="3" t="s">
        <v>770</v>
      </c>
      <c r="B13" s="3">
        <v>71536.37</v>
      </c>
      <c r="C13" s="3">
        <v>83705</v>
      </c>
      <c r="D13" s="3">
        <v>122355</v>
      </c>
      <c r="E13" s="3">
        <v>131886</v>
      </c>
      <c r="F13" s="3">
        <v>172856.77</v>
      </c>
      <c r="G13" s="3">
        <v>200437</v>
      </c>
      <c r="H13" s="3">
        <v>182143</v>
      </c>
      <c r="I13" s="3">
        <v>175640</v>
      </c>
      <c r="J13" s="3">
        <v>226902.38</v>
      </c>
      <c r="K13" s="3">
        <v>240891</v>
      </c>
      <c r="L13" s="3">
        <v>212867</v>
      </c>
      <c r="M13" s="3">
        <v>215943</v>
      </c>
      <c r="N13" s="3">
        <v>202767.17</v>
      </c>
      <c r="O13" s="3">
        <v>219148</v>
      </c>
      <c r="P13" s="3">
        <v>207982</v>
      </c>
      <c r="Q13" s="3">
        <v>206619</v>
      </c>
      <c r="R13" s="3">
        <v>43128.94</v>
      </c>
      <c r="S13" s="3">
        <v>51995</v>
      </c>
      <c r="T13" s="3">
        <v>41044</v>
      </c>
      <c r="U13" s="3">
        <v>48018</v>
      </c>
      <c r="V13" s="3">
        <v>36716.699999999997</v>
      </c>
      <c r="W13" s="3">
        <v>40886</v>
      </c>
      <c r="X13" s="3">
        <v>58298</v>
      </c>
      <c r="Y13" s="3">
        <v>39004</v>
      </c>
      <c r="Z13" s="3">
        <v>40948.620000000003</v>
      </c>
      <c r="AA13" s="3">
        <v>48828</v>
      </c>
      <c r="AB13" s="3">
        <v>48705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</row>
    <row r="14" spans="1:71" ht="16.5" customHeight="1" x14ac:dyDescent="0.3">
      <c r="A14" s="3" t="s">
        <v>765</v>
      </c>
      <c r="B14" s="3">
        <v>71536.37</v>
      </c>
      <c r="C14" s="3">
        <v>83705</v>
      </c>
      <c r="D14" s="3">
        <v>122355</v>
      </c>
      <c r="E14" s="3">
        <v>131886</v>
      </c>
      <c r="F14" s="3">
        <v>172856.77</v>
      </c>
      <c r="G14" s="3">
        <v>200437</v>
      </c>
      <c r="H14" s="3">
        <v>182143</v>
      </c>
      <c r="I14" s="3">
        <v>175640</v>
      </c>
      <c r="J14" s="3">
        <v>226902.38</v>
      </c>
      <c r="K14" s="3">
        <v>240891</v>
      </c>
      <c r="L14" s="3">
        <v>212867</v>
      </c>
      <c r="M14" s="3">
        <v>215943</v>
      </c>
      <c r="N14" s="3">
        <v>202767.17</v>
      </c>
      <c r="O14" s="3">
        <v>219148</v>
      </c>
      <c r="P14" s="3">
        <v>0</v>
      </c>
      <c r="Q14" s="3">
        <v>206619</v>
      </c>
      <c r="R14" s="3">
        <v>43128.94</v>
      </c>
      <c r="S14" s="3">
        <v>0</v>
      </c>
      <c r="T14" s="3">
        <v>0</v>
      </c>
      <c r="U14" s="3">
        <v>0</v>
      </c>
      <c r="V14" s="3">
        <v>0</v>
      </c>
      <c r="W14" s="3">
        <v>40886</v>
      </c>
      <c r="X14" s="3">
        <v>58298</v>
      </c>
      <c r="Y14" s="3">
        <v>39004</v>
      </c>
      <c r="Z14" s="3">
        <v>40948.620000000003</v>
      </c>
      <c r="AA14" s="3">
        <v>48828</v>
      </c>
      <c r="AB14" s="3">
        <v>48705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</row>
    <row r="15" spans="1:71" ht="16.5" customHeight="1" x14ac:dyDescent="0.3">
      <c r="A15" s="3" t="s">
        <v>771</v>
      </c>
      <c r="B15" s="3">
        <v>6491.01</v>
      </c>
      <c r="C15" s="3">
        <v>7447</v>
      </c>
      <c r="D15" s="3">
        <v>8854</v>
      </c>
      <c r="E15" s="3">
        <v>7546</v>
      </c>
      <c r="F15" s="3">
        <v>16907.04</v>
      </c>
      <c r="G15" s="3">
        <v>17208</v>
      </c>
      <c r="H15" s="3">
        <v>17848</v>
      </c>
      <c r="I15" s="3">
        <v>17233</v>
      </c>
      <c r="J15" s="3">
        <v>13161.27</v>
      </c>
      <c r="K15" s="3">
        <v>14685</v>
      </c>
      <c r="L15" s="3">
        <v>16851</v>
      </c>
      <c r="M15" s="3">
        <v>23282</v>
      </c>
      <c r="N15" s="3">
        <v>3173.09</v>
      </c>
      <c r="O15" s="3">
        <v>5180</v>
      </c>
      <c r="P15" s="3">
        <v>7154</v>
      </c>
      <c r="Q15" s="3">
        <v>6345</v>
      </c>
      <c r="R15" s="3">
        <v>6840.61</v>
      </c>
      <c r="S15" s="3">
        <v>7322</v>
      </c>
      <c r="T15" s="3">
        <v>7750</v>
      </c>
      <c r="U15" s="3">
        <v>6494</v>
      </c>
      <c r="V15" s="3">
        <v>8666.9</v>
      </c>
      <c r="W15" s="3">
        <v>6946</v>
      </c>
      <c r="X15" s="3">
        <v>11305</v>
      </c>
      <c r="Y15" s="3">
        <v>16120</v>
      </c>
      <c r="Z15" s="3">
        <v>19334.89</v>
      </c>
      <c r="AA15" s="3">
        <v>19209</v>
      </c>
      <c r="AB15" s="3">
        <v>30056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</row>
    <row r="16" spans="1:71" ht="16.5" customHeight="1" x14ac:dyDescent="0.3">
      <c r="A16" s="3" t="s">
        <v>772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6946</v>
      </c>
      <c r="X16" s="3">
        <v>11305</v>
      </c>
      <c r="Y16" s="3">
        <v>16120</v>
      </c>
      <c r="Z16" s="3">
        <v>19334.89</v>
      </c>
      <c r="AA16" s="3">
        <v>19209</v>
      </c>
      <c r="AB16" s="3">
        <v>30056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</row>
    <row r="17" spans="1:71" ht="16.5" customHeight="1" x14ac:dyDescent="0.3">
      <c r="A17" s="3" t="s">
        <v>773</v>
      </c>
      <c r="B17" s="3">
        <v>654990.01</v>
      </c>
      <c r="C17" s="3">
        <v>683219</v>
      </c>
      <c r="D17" s="3">
        <v>1495807</v>
      </c>
      <c r="E17" s="3">
        <v>1216485</v>
      </c>
      <c r="F17" s="3">
        <v>1279077.9099999999</v>
      </c>
      <c r="G17" s="3">
        <v>1068897</v>
      </c>
      <c r="H17" s="3">
        <v>1067316</v>
      </c>
      <c r="I17" s="3">
        <v>1008067</v>
      </c>
      <c r="J17" s="3">
        <v>976063.82</v>
      </c>
      <c r="K17" s="3">
        <v>1044187</v>
      </c>
      <c r="L17" s="3">
        <v>1132097</v>
      </c>
      <c r="M17" s="3">
        <v>1150195</v>
      </c>
      <c r="N17" s="3">
        <v>1123125.33</v>
      </c>
      <c r="O17" s="3">
        <v>1200341</v>
      </c>
      <c r="P17" s="3">
        <v>1314570</v>
      </c>
      <c r="Q17" s="3">
        <v>1381315</v>
      </c>
      <c r="R17" s="3">
        <v>1498264.29</v>
      </c>
      <c r="S17" s="3">
        <v>1698047</v>
      </c>
      <c r="T17" s="3">
        <v>1606188</v>
      </c>
      <c r="U17" s="3">
        <v>1533022</v>
      </c>
      <c r="V17" s="3">
        <v>1604561.55</v>
      </c>
      <c r="W17" s="3">
        <v>1695772</v>
      </c>
      <c r="X17" s="3">
        <v>1797868</v>
      </c>
      <c r="Y17" s="3">
        <v>1787545</v>
      </c>
      <c r="Z17" s="3">
        <v>1943877.0549999999</v>
      </c>
      <c r="AA17" s="3">
        <v>2073304</v>
      </c>
      <c r="AB17" s="3">
        <v>1882017</v>
      </c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</row>
    <row r="18" spans="1:71" ht="16.5" customHeight="1" x14ac:dyDescent="0.3">
      <c r="A18" s="3" t="s">
        <v>774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140797.15</v>
      </c>
      <c r="O18" s="3">
        <v>138875</v>
      </c>
      <c r="P18" s="3">
        <v>138569</v>
      </c>
      <c r="Q18" s="3">
        <v>141672</v>
      </c>
      <c r="R18" s="3">
        <v>141926.79</v>
      </c>
      <c r="S18" s="3">
        <v>139359</v>
      </c>
      <c r="T18" s="3">
        <v>138923</v>
      </c>
      <c r="U18" s="3">
        <v>136227</v>
      </c>
      <c r="V18" s="3">
        <v>142008.98000000001</v>
      </c>
      <c r="W18" s="3">
        <v>22835</v>
      </c>
      <c r="X18" s="3">
        <v>13057</v>
      </c>
      <c r="Y18" s="3">
        <v>34392</v>
      </c>
      <c r="Z18" s="3">
        <v>29744.235000000001</v>
      </c>
      <c r="AA18" s="3">
        <v>26639</v>
      </c>
      <c r="AB18" s="3">
        <v>24242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1" ht="16.5" customHeight="1" x14ac:dyDescent="0.3">
      <c r="A19" s="3" t="s">
        <v>775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50000</v>
      </c>
      <c r="W19" s="3">
        <v>100000</v>
      </c>
      <c r="X19" s="3">
        <v>100000</v>
      </c>
      <c r="Y19" s="3">
        <v>100000</v>
      </c>
      <c r="Z19" s="3">
        <v>100000</v>
      </c>
      <c r="AA19" s="3">
        <v>0</v>
      </c>
      <c r="AB19" s="3">
        <v>0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</row>
    <row r="20" spans="1:71" ht="16.5" customHeight="1" x14ac:dyDescent="0.3">
      <c r="A20" s="3" t="s">
        <v>776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50000</v>
      </c>
      <c r="W20" s="3">
        <v>100000</v>
      </c>
      <c r="X20" s="3">
        <v>100000</v>
      </c>
      <c r="Y20" s="3">
        <v>100000</v>
      </c>
      <c r="Z20" s="3">
        <v>100000</v>
      </c>
      <c r="AA20" s="3">
        <v>0</v>
      </c>
      <c r="AB20" s="3">
        <v>0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</row>
    <row r="21" spans="1:71" ht="16.5" customHeight="1" x14ac:dyDescent="0.3">
      <c r="A21" s="3" t="s">
        <v>777</v>
      </c>
      <c r="B21" s="3">
        <v>663661.02</v>
      </c>
      <c r="C21" s="3">
        <v>663820</v>
      </c>
      <c r="D21" s="3">
        <v>679170</v>
      </c>
      <c r="E21" s="3">
        <v>734807</v>
      </c>
      <c r="F21" s="3">
        <v>763431.46</v>
      </c>
      <c r="G21" s="3">
        <v>1116976</v>
      </c>
      <c r="H21" s="3">
        <v>1155330</v>
      </c>
      <c r="I21" s="3">
        <v>1186617</v>
      </c>
      <c r="J21" s="3">
        <v>1207936.2</v>
      </c>
      <c r="K21" s="3">
        <v>1197570</v>
      </c>
      <c r="L21" s="3">
        <v>1176139</v>
      </c>
      <c r="M21" s="3">
        <v>1154491</v>
      </c>
      <c r="N21" s="3">
        <v>1112454.8700000001</v>
      </c>
      <c r="O21" s="3">
        <v>1092776</v>
      </c>
      <c r="P21" s="3">
        <v>1060365</v>
      </c>
      <c r="Q21" s="3">
        <v>1045879</v>
      </c>
      <c r="R21" s="3">
        <v>1048123.06</v>
      </c>
      <c r="S21" s="3">
        <v>1043529</v>
      </c>
      <c r="T21" s="3">
        <v>1056420</v>
      </c>
      <c r="U21" s="3">
        <v>1071019</v>
      </c>
      <c r="V21" s="3">
        <v>1055945.75</v>
      </c>
      <c r="W21" s="3">
        <v>1204318</v>
      </c>
      <c r="X21" s="3">
        <v>1175675</v>
      </c>
      <c r="Y21" s="3">
        <v>1167150</v>
      </c>
      <c r="Z21" s="3">
        <v>1133839.6070000001</v>
      </c>
      <c r="AA21" s="3">
        <v>1107308</v>
      </c>
      <c r="AB21" s="3">
        <v>1071558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</row>
    <row r="22" spans="1:71" ht="16.5" customHeight="1" x14ac:dyDescent="0.3">
      <c r="A22" s="3" t="s">
        <v>778</v>
      </c>
      <c r="B22" s="3">
        <v>663661.02</v>
      </c>
      <c r="C22" s="3">
        <v>663820</v>
      </c>
      <c r="D22" s="3">
        <v>679170</v>
      </c>
      <c r="E22" s="3">
        <v>734807</v>
      </c>
      <c r="F22" s="3">
        <v>763431.46</v>
      </c>
      <c r="G22" s="3">
        <v>1116976</v>
      </c>
      <c r="H22" s="3">
        <v>1155330</v>
      </c>
      <c r="I22" s="3">
        <v>1186617</v>
      </c>
      <c r="J22" s="3">
        <v>1207936.2</v>
      </c>
      <c r="K22" s="3">
        <v>1197570</v>
      </c>
      <c r="L22" s="3">
        <v>1176139</v>
      </c>
      <c r="M22" s="3">
        <v>1154491</v>
      </c>
      <c r="N22" s="3">
        <v>1112454.8700000001</v>
      </c>
      <c r="O22" s="3">
        <v>1092776</v>
      </c>
      <c r="P22" s="3">
        <v>1060365</v>
      </c>
      <c r="Q22" s="3">
        <v>1045879</v>
      </c>
      <c r="R22" s="3">
        <v>1048123.06</v>
      </c>
      <c r="S22" s="3">
        <v>1043529</v>
      </c>
      <c r="T22" s="3">
        <v>1056420</v>
      </c>
      <c r="U22" s="3">
        <v>1071019</v>
      </c>
      <c r="V22" s="3">
        <v>1055945.75</v>
      </c>
      <c r="W22" s="3">
        <v>1204318</v>
      </c>
      <c r="X22" s="3">
        <v>1175675</v>
      </c>
      <c r="Y22" s="3">
        <v>1167150</v>
      </c>
      <c r="Z22" s="3">
        <v>1133839.6070000001</v>
      </c>
      <c r="AA22" s="3">
        <v>1107308</v>
      </c>
      <c r="AB22" s="3">
        <v>1071558</v>
      </c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</row>
    <row r="23" spans="1:71" ht="16.5" customHeight="1" x14ac:dyDescent="0.3">
      <c r="A23" s="3" t="s">
        <v>779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95264</v>
      </c>
      <c r="X23" s="3">
        <v>95264</v>
      </c>
      <c r="Y23" s="3">
        <v>95264</v>
      </c>
      <c r="Z23" s="3">
        <v>90898.857999999993</v>
      </c>
      <c r="AA23" s="3">
        <v>90899</v>
      </c>
      <c r="AB23" s="3">
        <v>90899</v>
      </c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</row>
    <row r="24" spans="1:71" ht="16.5" customHeight="1" x14ac:dyDescent="0.3">
      <c r="A24" s="3" t="s">
        <v>780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95264</v>
      </c>
      <c r="X24" s="3">
        <v>95264</v>
      </c>
      <c r="Y24" s="3">
        <v>95264</v>
      </c>
      <c r="Z24" s="3">
        <v>90898.857999999993</v>
      </c>
      <c r="AA24" s="3">
        <v>90899</v>
      </c>
      <c r="AB24" s="3">
        <v>90899</v>
      </c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</row>
    <row r="25" spans="1:71" ht="16.5" customHeight="1" x14ac:dyDescent="0.3">
      <c r="A25" s="3" t="s">
        <v>781</v>
      </c>
      <c r="B25" s="3">
        <v>14837.5</v>
      </c>
      <c r="C25" s="3">
        <v>15841</v>
      </c>
      <c r="D25" s="3">
        <v>18125</v>
      </c>
      <c r="E25" s="3">
        <v>19382</v>
      </c>
      <c r="F25" s="3">
        <v>23598.1</v>
      </c>
      <c r="G25" s="3">
        <v>27718</v>
      </c>
      <c r="H25" s="3">
        <v>35129</v>
      </c>
      <c r="I25" s="3">
        <v>47996</v>
      </c>
      <c r="J25" s="3">
        <v>53983.71</v>
      </c>
      <c r="K25" s="3">
        <v>55914</v>
      </c>
      <c r="L25" s="3">
        <v>56986</v>
      </c>
      <c r="M25" s="3">
        <v>58928</v>
      </c>
      <c r="N25" s="3">
        <v>58356.68</v>
      </c>
      <c r="O25" s="3">
        <v>59311</v>
      </c>
      <c r="P25" s="3">
        <v>58418</v>
      </c>
      <c r="Q25" s="3">
        <v>57601</v>
      </c>
      <c r="R25" s="3">
        <v>56297.87</v>
      </c>
      <c r="S25" s="3">
        <v>55167</v>
      </c>
      <c r="T25" s="3">
        <v>54159</v>
      </c>
      <c r="U25" s="3">
        <v>53545</v>
      </c>
      <c r="V25" s="3">
        <v>52302.49</v>
      </c>
      <c r="W25" s="3">
        <v>56456</v>
      </c>
      <c r="X25" s="3">
        <v>56129</v>
      </c>
      <c r="Y25" s="3">
        <v>55343</v>
      </c>
      <c r="Z25" s="3">
        <v>56062.413999999997</v>
      </c>
      <c r="AA25" s="3">
        <v>55376</v>
      </c>
      <c r="AB25" s="3">
        <v>53158</v>
      </c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</row>
    <row r="26" spans="1:71" ht="16.5" customHeight="1" x14ac:dyDescent="0.3">
      <c r="A26" s="3" t="s">
        <v>782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56456</v>
      </c>
      <c r="X26" s="3">
        <v>56129</v>
      </c>
      <c r="Y26" s="3">
        <v>55343</v>
      </c>
      <c r="Z26" s="3">
        <v>56062.413999999997</v>
      </c>
      <c r="AA26" s="3">
        <v>55376</v>
      </c>
      <c r="AB26" s="3">
        <v>53158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</row>
    <row r="27" spans="1:71" ht="16.5" customHeight="1" x14ac:dyDescent="0.3">
      <c r="A27" s="3" t="s">
        <v>783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100000</v>
      </c>
      <c r="AB27" s="3">
        <v>50000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</row>
    <row r="28" spans="1:71" ht="16.5" customHeight="1" x14ac:dyDescent="0.3">
      <c r="A28" s="3" t="s">
        <v>784</v>
      </c>
      <c r="B28" s="3">
        <v>3685.26</v>
      </c>
      <c r="C28" s="3">
        <v>4603</v>
      </c>
      <c r="D28" s="3">
        <v>4774</v>
      </c>
      <c r="E28" s="3">
        <v>4571</v>
      </c>
      <c r="F28" s="3">
        <v>5057.08</v>
      </c>
      <c r="G28" s="3">
        <v>7804</v>
      </c>
      <c r="H28" s="3">
        <v>5959</v>
      </c>
      <c r="I28" s="3">
        <v>8727</v>
      </c>
      <c r="J28" s="3">
        <v>23834.78</v>
      </c>
      <c r="K28" s="3">
        <v>27360</v>
      </c>
      <c r="L28" s="3">
        <v>26637</v>
      </c>
      <c r="M28" s="3">
        <v>27755</v>
      </c>
      <c r="N28" s="3">
        <v>13379.95</v>
      </c>
      <c r="O28" s="3">
        <v>13050</v>
      </c>
      <c r="P28" s="3">
        <v>12684</v>
      </c>
      <c r="Q28" s="3">
        <v>11988</v>
      </c>
      <c r="R28" s="3">
        <v>9399.73</v>
      </c>
      <c r="S28" s="3">
        <v>9441</v>
      </c>
      <c r="T28" s="3">
        <v>9153</v>
      </c>
      <c r="U28" s="3">
        <v>9574</v>
      </c>
      <c r="V28" s="3">
        <v>12792.18</v>
      </c>
      <c r="W28" s="3">
        <v>13299</v>
      </c>
      <c r="X28" s="3">
        <v>13765</v>
      </c>
      <c r="Y28" s="3">
        <v>13003</v>
      </c>
      <c r="Z28" s="3">
        <v>14957.209000000001</v>
      </c>
      <c r="AA28" s="3">
        <v>16335</v>
      </c>
      <c r="AB28" s="3">
        <v>15380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</row>
    <row r="29" spans="1:71" ht="16.5" customHeight="1" x14ac:dyDescent="0.3">
      <c r="A29" s="3" t="s">
        <v>785</v>
      </c>
      <c r="B29" s="3">
        <v>3947.15</v>
      </c>
      <c r="C29" s="3">
        <v>3977</v>
      </c>
      <c r="D29" s="3">
        <v>4069</v>
      </c>
      <c r="E29" s="3">
        <v>11205</v>
      </c>
      <c r="F29" s="3">
        <v>9983.25</v>
      </c>
      <c r="G29" s="3">
        <v>8745</v>
      </c>
      <c r="H29" s="3">
        <v>16344</v>
      </c>
      <c r="I29" s="3">
        <v>23307</v>
      </c>
      <c r="J29" s="3">
        <v>12717.72</v>
      </c>
      <c r="K29" s="3">
        <v>10013</v>
      </c>
      <c r="L29" s="3">
        <v>8486</v>
      </c>
      <c r="M29" s="3">
        <v>16445</v>
      </c>
      <c r="N29" s="3">
        <v>3532.11</v>
      </c>
      <c r="O29" s="3">
        <v>3683</v>
      </c>
      <c r="P29" s="3">
        <v>5378</v>
      </c>
      <c r="Q29" s="3">
        <v>4402</v>
      </c>
      <c r="R29" s="3">
        <v>4398.3500000000004</v>
      </c>
      <c r="S29" s="3">
        <v>5339</v>
      </c>
      <c r="T29" s="3">
        <v>5335</v>
      </c>
      <c r="U29" s="3">
        <v>5278</v>
      </c>
      <c r="V29" s="3">
        <v>5295.68</v>
      </c>
      <c r="W29" s="3">
        <v>20776</v>
      </c>
      <c r="X29" s="3">
        <v>20567</v>
      </c>
      <c r="Y29" s="3">
        <v>20396</v>
      </c>
      <c r="Z29" s="3">
        <v>20587.289000000001</v>
      </c>
      <c r="AA29" s="3">
        <v>103420</v>
      </c>
      <c r="AB29" s="3">
        <v>88318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</row>
    <row r="30" spans="1:71" ht="16.5" customHeight="1" x14ac:dyDescent="0.3">
      <c r="A30" s="3" t="s">
        <v>786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20776</v>
      </c>
      <c r="X30" s="3">
        <v>20567</v>
      </c>
      <c r="Y30" s="3">
        <v>20396</v>
      </c>
      <c r="Z30" s="3">
        <v>20587.289000000001</v>
      </c>
      <c r="AA30" s="3">
        <v>103420</v>
      </c>
      <c r="AB30" s="3">
        <v>88318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</row>
    <row r="31" spans="1:71" ht="16.5" customHeight="1" x14ac:dyDescent="0.3">
      <c r="A31" s="3" t="s">
        <v>787</v>
      </c>
      <c r="B31" s="3">
        <v>686130.92</v>
      </c>
      <c r="C31" s="3">
        <v>688241</v>
      </c>
      <c r="D31" s="3">
        <v>706138</v>
      </c>
      <c r="E31" s="3">
        <v>769965</v>
      </c>
      <c r="F31" s="3">
        <v>802069.89</v>
      </c>
      <c r="G31" s="3">
        <v>1161243</v>
      </c>
      <c r="H31" s="3">
        <v>1212762</v>
      </c>
      <c r="I31" s="3">
        <v>1266647</v>
      </c>
      <c r="J31" s="3">
        <v>1298472.42</v>
      </c>
      <c r="K31" s="3">
        <v>1290857</v>
      </c>
      <c r="L31" s="3">
        <v>1268248</v>
      </c>
      <c r="M31" s="3">
        <v>1257619</v>
      </c>
      <c r="N31" s="3">
        <v>1328520.76</v>
      </c>
      <c r="O31" s="3">
        <v>1307695</v>
      </c>
      <c r="P31" s="3">
        <v>1275414</v>
      </c>
      <c r="Q31" s="3">
        <v>1261542</v>
      </c>
      <c r="R31" s="3">
        <v>1260145.79</v>
      </c>
      <c r="S31" s="3">
        <v>1252835</v>
      </c>
      <c r="T31" s="3">
        <v>1263990</v>
      </c>
      <c r="U31" s="3">
        <v>1275643</v>
      </c>
      <c r="V31" s="3">
        <v>1318345.08</v>
      </c>
      <c r="W31" s="3">
        <v>1512948</v>
      </c>
      <c r="X31" s="3">
        <v>1474457</v>
      </c>
      <c r="Y31" s="3">
        <v>1485548</v>
      </c>
      <c r="Z31" s="3">
        <v>1446089.612</v>
      </c>
      <c r="AA31" s="3">
        <v>1499977</v>
      </c>
      <c r="AB31" s="3">
        <v>1393555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</row>
    <row r="32" spans="1:71" ht="16.5" customHeight="1" x14ac:dyDescent="0.3">
      <c r="A32" s="3" t="s">
        <v>788</v>
      </c>
      <c r="B32" s="3">
        <v>1341120.93</v>
      </c>
      <c r="C32" s="3">
        <v>1371460</v>
      </c>
      <c r="D32" s="3">
        <v>2201945</v>
      </c>
      <c r="E32" s="3">
        <v>1986450</v>
      </c>
      <c r="F32" s="3">
        <v>2081147.8</v>
      </c>
      <c r="G32" s="3">
        <v>2230140</v>
      </c>
      <c r="H32" s="3">
        <v>2280078</v>
      </c>
      <c r="I32" s="3">
        <v>2274714</v>
      </c>
      <c r="J32" s="3">
        <v>2274536.2400000002</v>
      </c>
      <c r="K32" s="3">
        <v>2335044</v>
      </c>
      <c r="L32" s="3">
        <v>2400345</v>
      </c>
      <c r="M32" s="3">
        <v>2407814</v>
      </c>
      <c r="N32" s="3">
        <v>2451646.1</v>
      </c>
      <c r="O32" s="3">
        <v>2508036</v>
      </c>
      <c r="P32" s="3">
        <v>2589984</v>
      </c>
      <c r="Q32" s="3">
        <v>2642857</v>
      </c>
      <c r="R32" s="3">
        <v>2758410.08</v>
      </c>
      <c r="S32" s="3">
        <v>2950882</v>
      </c>
      <c r="T32" s="3">
        <v>2870178</v>
      </c>
      <c r="U32" s="3">
        <v>2808665</v>
      </c>
      <c r="V32" s="3">
        <v>2922906.63</v>
      </c>
      <c r="W32" s="3">
        <v>3208720</v>
      </c>
      <c r="X32" s="3">
        <v>3272325</v>
      </c>
      <c r="Y32" s="3">
        <v>3273093</v>
      </c>
      <c r="Z32" s="3">
        <v>3389966.6669999999</v>
      </c>
      <c r="AA32" s="3">
        <v>3573281</v>
      </c>
      <c r="AB32" s="3">
        <v>3275572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</row>
    <row r="33" spans="1:71" ht="16.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</row>
    <row r="34" spans="1:71" ht="16.5" customHeight="1" x14ac:dyDescent="0.3">
      <c r="A34" s="3" t="s">
        <v>789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</row>
    <row r="35" spans="1:71" ht="16.5" customHeight="1" x14ac:dyDescent="0.3">
      <c r="A35" s="3" t="s">
        <v>790</v>
      </c>
      <c r="B35" s="3">
        <v>350000</v>
      </c>
      <c r="C35" s="3">
        <v>140000</v>
      </c>
      <c r="D35" s="3">
        <v>250000</v>
      </c>
      <c r="E35" s="3">
        <v>1576</v>
      </c>
      <c r="F35" s="3">
        <v>0</v>
      </c>
      <c r="G35" s="3">
        <v>930</v>
      </c>
      <c r="H35" s="3">
        <v>1240</v>
      </c>
      <c r="I35" s="3">
        <v>0</v>
      </c>
      <c r="J35" s="3">
        <v>0</v>
      </c>
      <c r="K35" s="3">
        <v>0</v>
      </c>
      <c r="L35" s="3">
        <v>411</v>
      </c>
      <c r="M35" s="3">
        <v>0</v>
      </c>
      <c r="N35" s="3">
        <v>0</v>
      </c>
      <c r="O35" s="3">
        <v>0</v>
      </c>
      <c r="P35" s="3">
        <v>1185</v>
      </c>
      <c r="Q35" s="3">
        <v>1128</v>
      </c>
      <c r="R35" s="3">
        <v>1047.93</v>
      </c>
      <c r="S35" s="3">
        <v>610</v>
      </c>
      <c r="T35" s="3">
        <v>708</v>
      </c>
      <c r="U35" s="3">
        <v>594</v>
      </c>
      <c r="V35" s="3">
        <v>948.46</v>
      </c>
      <c r="W35" s="3">
        <v>1250</v>
      </c>
      <c r="X35" s="3">
        <v>0</v>
      </c>
      <c r="Y35" s="3">
        <v>0</v>
      </c>
      <c r="Z35" s="3">
        <v>0</v>
      </c>
      <c r="AA35" s="3">
        <v>1951</v>
      </c>
      <c r="AB35" s="3">
        <v>968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</row>
    <row r="36" spans="1:71" ht="16.5" customHeight="1" x14ac:dyDescent="0.3">
      <c r="A36" s="3" t="s">
        <v>791</v>
      </c>
      <c r="B36" s="3">
        <v>181794.86</v>
      </c>
      <c r="C36" s="3">
        <v>270541</v>
      </c>
      <c r="D36" s="3">
        <v>224573</v>
      </c>
      <c r="E36" s="3">
        <v>175543</v>
      </c>
      <c r="F36" s="3">
        <v>216812.56</v>
      </c>
      <c r="G36" s="3">
        <v>196903</v>
      </c>
      <c r="H36" s="3">
        <v>222692</v>
      </c>
      <c r="I36" s="3">
        <v>183800</v>
      </c>
      <c r="J36" s="3">
        <v>151869.31</v>
      </c>
      <c r="K36" s="3">
        <v>185784</v>
      </c>
      <c r="L36" s="3">
        <v>185855</v>
      </c>
      <c r="M36" s="3">
        <v>151482</v>
      </c>
      <c r="N36" s="3">
        <v>142689.98000000001</v>
      </c>
      <c r="O36" s="3">
        <v>163034</v>
      </c>
      <c r="P36" s="3">
        <v>208009</v>
      </c>
      <c r="Q36" s="3">
        <v>181596</v>
      </c>
      <c r="R36" s="3">
        <v>168597.92</v>
      </c>
      <c r="S36" s="3">
        <v>216950</v>
      </c>
      <c r="T36" s="3">
        <v>218684</v>
      </c>
      <c r="U36" s="3">
        <v>146934</v>
      </c>
      <c r="V36" s="3">
        <v>176338.71</v>
      </c>
      <c r="W36" s="3">
        <v>183836</v>
      </c>
      <c r="X36" s="3">
        <v>282237</v>
      </c>
      <c r="Y36" s="3">
        <v>178848</v>
      </c>
      <c r="Z36" s="3">
        <v>182074.93700000001</v>
      </c>
      <c r="AA36" s="3">
        <v>217015</v>
      </c>
      <c r="AB36" s="3">
        <v>170645</v>
      </c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</row>
    <row r="37" spans="1:71" ht="16.5" customHeight="1" x14ac:dyDescent="0.3">
      <c r="A37" s="3" t="s">
        <v>765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183836</v>
      </c>
      <c r="X37" s="3">
        <v>282237</v>
      </c>
      <c r="Y37" s="3">
        <v>178848</v>
      </c>
      <c r="Z37" s="3">
        <v>182074.93700000001</v>
      </c>
      <c r="AA37" s="3">
        <v>217015</v>
      </c>
      <c r="AB37" s="3">
        <v>170645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</row>
    <row r="38" spans="1:71" ht="16.5" customHeight="1" x14ac:dyDescent="0.3">
      <c r="A38" s="3" t="s">
        <v>792</v>
      </c>
      <c r="B38" s="3">
        <v>216942.28</v>
      </c>
      <c r="C38" s="3">
        <v>208010</v>
      </c>
      <c r="D38" s="3">
        <v>286995</v>
      </c>
      <c r="E38" s="3">
        <v>243490</v>
      </c>
      <c r="F38" s="3">
        <v>252852.46</v>
      </c>
      <c r="G38" s="3">
        <v>333080</v>
      </c>
      <c r="H38" s="3">
        <v>325028</v>
      </c>
      <c r="I38" s="3">
        <v>327150</v>
      </c>
      <c r="J38" s="3">
        <v>303663.07</v>
      </c>
      <c r="K38" s="3">
        <v>243486</v>
      </c>
      <c r="L38" s="3">
        <v>281187</v>
      </c>
      <c r="M38" s="3">
        <v>255351</v>
      </c>
      <c r="N38" s="3">
        <v>239168.06</v>
      </c>
      <c r="O38" s="3">
        <v>206800</v>
      </c>
      <c r="P38" s="3">
        <v>244519</v>
      </c>
      <c r="Q38" s="3">
        <v>232947</v>
      </c>
      <c r="R38" s="3">
        <v>276094</v>
      </c>
      <c r="S38" s="3">
        <v>252346</v>
      </c>
      <c r="T38" s="3">
        <v>273243</v>
      </c>
      <c r="U38" s="3">
        <v>251633</v>
      </c>
      <c r="V38" s="3">
        <v>272991.33</v>
      </c>
      <c r="W38" s="3">
        <v>263141</v>
      </c>
      <c r="X38" s="3">
        <v>278841</v>
      </c>
      <c r="Y38" s="3">
        <v>322200</v>
      </c>
      <c r="Z38" s="3">
        <v>366347.70799999998</v>
      </c>
      <c r="AA38" s="3">
        <v>332233</v>
      </c>
      <c r="AB38" s="3">
        <v>268480</v>
      </c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</row>
    <row r="39" spans="1:71" ht="16.5" customHeight="1" x14ac:dyDescent="0.3">
      <c r="A39" s="3" t="s">
        <v>765</v>
      </c>
      <c r="B39" s="3">
        <v>216942.28</v>
      </c>
      <c r="C39" s="3">
        <v>208010</v>
      </c>
      <c r="D39" s="3">
        <v>286995</v>
      </c>
      <c r="E39" s="3">
        <v>243490</v>
      </c>
      <c r="F39" s="3">
        <v>252852.46</v>
      </c>
      <c r="G39" s="3">
        <v>333080</v>
      </c>
      <c r="H39" s="3">
        <v>325028</v>
      </c>
      <c r="I39" s="3">
        <v>327150</v>
      </c>
      <c r="J39" s="3">
        <v>303663.07</v>
      </c>
      <c r="K39" s="3">
        <v>243486</v>
      </c>
      <c r="L39" s="3">
        <v>281187</v>
      </c>
      <c r="M39" s="3">
        <v>255351</v>
      </c>
      <c r="N39" s="3">
        <v>239168.06</v>
      </c>
      <c r="O39" s="3">
        <v>206800</v>
      </c>
      <c r="P39" s="3">
        <v>0</v>
      </c>
      <c r="Q39" s="3">
        <v>232947</v>
      </c>
      <c r="R39" s="3">
        <v>276094</v>
      </c>
      <c r="S39" s="3">
        <v>0</v>
      </c>
      <c r="T39" s="3">
        <v>0</v>
      </c>
      <c r="U39" s="3">
        <v>0</v>
      </c>
      <c r="V39" s="3">
        <v>0</v>
      </c>
      <c r="W39" s="3">
        <v>263141</v>
      </c>
      <c r="X39" s="3">
        <v>278841</v>
      </c>
      <c r="Y39" s="3">
        <v>322200</v>
      </c>
      <c r="Z39" s="3">
        <v>366347.70799999998</v>
      </c>
      <c r="AA39" s="3">
        <v>332233</v>
      </c>
      <c r="AB39" s="3">
        <v>268480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</row>
    <row r="40" spans="1:71" ht="16.5" customHeight="1" x14ac:dyDescent="0.3">
      <c r="A40" s="3" t="s">
        <v>766</v>
      </c>
      <c r="B40" s="3">
        <v>4727.3100000000004</v>
      </c>
      <c r="C40" s="3">
        <v>4684</v>
      </c>
      <c r="D40" s="3">
        <v>4729</v>
      </c>
      <c r="E40" s="3">
        <v>4390</v>
      </c>
      <c r="F40" s="3">
        <v>4284.04</v>
      </c>
      <c r="G40" s="3">
        <v>3777</v>
      </c>
      <c r="H40" s="3">
        <v>4054</v>
      </c>
      <c r="I40" s="3">
        <v>4388</v>
      </c>
      <c r="J40" s="3">
        <v>4234.72</v>
      </c>
      <c r="K40" s="3">
        <v>4282</v>
      </c>
      <c r="L40" s="3">
        <v>4199</v>
      </c>
      <c r="M40" s="3">
        <v>4185</v>
      </c>
      <c r="N40" s="3">
        <v>4062.83</v>
      </c>
      <c r="O40" s="3">
        <v>3947</v>
      </c>
      <c r="P40" s="3">
        <v>4165</v>
      </c>
      <c r="Q40" s="3">
        <v>4214</v>
      </c>
      <c r="R40" s="3">
        <v>4184.58</v>
      </c>
      <c r="S40" s="3">
        <v>4124</v>
      </c>
      <c r="T40" s="3">
        <v>4126</v>
      </c>
      <c r="U40" s="3">
        <v>4048</v>
      </c>
      <c r="V40" s="3">
        <v>3984.05</v>
      </c>
      <c r="W40" s="3">
        <v>16832</v>
      </c>
      <c r="X40" s="3">
        <v>16754</v>
      </c>
      <c r="Y40" s="3">
        <v>10946</v>
      </c>
      <c r="Z40" s="3">
        <v>10975.396000000001</v>
      </c>
      <c r="AA40" s="3">
        <v>11208</v>
      </c>
      <c r="AB40" s="3">
        <v>9121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</row>
    <row r="41" spans="1:71" ht="16.5" customHeight="1" x14ac:dyDescent="0.3">
      <c r="A41" s="3" t="s">
        <v>765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4048</v>
      </c>
      <c r="V41" s="3">
        <v>0</v>
      </c>
      <c r="W41" s="3">
        <v>16832</v>
      </c>
      <c r="X41" s="3">
        <v>16754</v>
      </c>
      <c r="Y41" s="3">
        <v>10946</v>
      </c>
      <c r="Z41" s="3">
        <v>0</v>
      </c>
      <c r="AA41" s="3">
        <v>0</v>
      </c>
      <c r="AB41" s="3">
        <v>0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</row>
    <row r="42" spans="1:71" ht="16.5" customHeight="1" x14ac:dyDescent="0.3">
      <c r="A42" s="3" t="s">
        <v>767</v>
      </c>
      <c r="B42" s="3">
        <v>4727.3100000000004</v>
      </c>
      <c r="C42" s="3">
        <v>4684</v>
      </c>
      <c r="D42" s="3">
        <v>4729</v>
      </c>
      <c r="E42" s="3">
        <v>4390</v>
      </c>
      <c r="F42" s="3">
        <v>4284.04</v>
      </c>
      <c r="G42" s="3">
        <v>3777</v>
      </c>
      <c r="H42" s="3">
        <v>4054</v>
      </c>
      <c r="I42" s="3">
        <v>4388</v>
      </c>
      <c r="J42" s="3">
        <v>4234.72</v>
      </c>
      <c r="K42" s="3">
        <v>4282</v>
      </c>
      <c r="L42" s="3">
        <v>4199</v>
      </c>
      <c r="M42" s="3">
        <v>4185</v>
      </c>
      <c r="N42" s="3">
        <v>4062.83</v>
      </c>
      <c r="O42" s="3">
        <v>3947</v>
      </c>
      <c r="P42" s="3">
        <v>4165</v>
      </c>
      <c r="Q42" s="3">
        <v>4214</v>
      </c>
      <c r="R42" s="3">
        <v>4184.58</v>
      </c>
      <c r="S42" s="3">
        <v>4124</v>
      </c>
      <c r="T42" s="3">
        <v>4126</v>
      </c>
      <c r="U42" s="3">
        <v>0</v>
      </c>
      <c r="V42" s="3">
        <v>3984.05</v>
      </c>
      <c r="W42" s="3">
        <v>0</v>
      </c>
      <c r="X42" s="3">
        <v>0</v>
      </c>
      <c r="Y42" s="3">
        <v>0</v>
      </c>
      <c r="Z42" s="3">
        <v>10975.396000000001</v>
      </c>
      <c r="AA42" s="3">
        <v>11208</v>
      </c>
      <c r="AB42" s="3">
        <v>9121</v>
      </c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</row>
    <row r="43" spans="1:71" ht="16.5" customHeight="1" x14ac:dyDescent="0.3">
      <c r="A43" s="3" t="s">
        <v>793</v>
      </c>
      <c r="B43" s="3">
        <v>84120.63</v>
      </c>
      <c r="C43" s="3">
        <v>82923</v>
      </c>
      <c r="D43" s="3">
        <v>366</v>
      </c>
      <c r="E43" s="3">
        <v>369</v>
      </c>
      <c r="F43" s="3">
        <v>371.65</v>
      </c>
      <c r="G43" s="3">
        <v>374</v>
      </c>
      <c r="H43" s="3">
        <v>377</v>
      </c>
      <c r="I43" s="3">
        <v>380</v>
      </c>
      <c r="J43" s="3">
        <v>383.01</v>
      </c>
      <c r="K43" s="3">
        <v>386</v>
      </c>
      <c r="L43" s="3">
        <v>389</v>
      </c>
      <c r="M43" s="3">
        <v>292</v>
      </c>
      <c r="N43" s="3">
        <v>195.87</v>
      </c>
      <c r="O43" s="3">
        <v>98</v>
      </c>
      <c r="P43" s="3">
        <v>0</v>
      </c>
      <c r="Q43" s="3">
        <v>0</v>
      </c>
      <c r="R43" s="3">
        <v>0</v>
      </c>
      <c r="S43" s="3">
        <v>220</v>
      </c>
      <c r="T43" s="3">
        <v>299</v>
      </c>
      <c r="U43" s="3">
        <v>297</v>
      </c>
      <c r="V43" s="3">
        <v>296.11</v>
      </c>
      <c r="W43" s="3">
        <v>6258</v>
      </c>
      <c r="X43" s="3">
        <v>6369</v>
      </c>
      <c r="Y43" s="3">
        <v>6481</v>
      </c>
      <c r="Z43" s="3">
        <v>6607.165</v>
      </c>
      <c r="AA43" s="3">
        <v>18144</v>
      </c>
      <c r="AB43" s="3">
        <v>28458</v>
      </c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</row>
    <row r="44" spans="1:71" ht="16.5" customHeight="1" x14ac:dyDescent="0.3">
      <c r="A44" s="3" t="s">
        <v>794</v>
      </c>
      <c r="B44" s="3">
        <v>83760</v>
      </c>
      <c r="C44" s="3">
        <v>82560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100</v>
      </c>
      <c r="X44" s="3">
        <v>99</v>
      </c>
      <c r="Y44" s="3">
        <v>102</v>
      </c>
      <c r="Z44" s="3">
        <v>103.321</v>
      </c>
      <c r="AA44" s="3">
        <v>105</v>
      </c>
      <c r="AB44" s="3">
        <v>82</v>
      </c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</row>
    <row r="45" spans="1:71" ht="16.5" customHeight="1" x14ac:dyDescent="0.3">
      <c r="A45" s="3" t="s">
        <v>795</v>
      </c>
      <c r="B45" s="3">
        <v>360.63</v>
      </c>
      <c r="C45" s="3">
        <v>363</v>
      </c>
      <c r="D45" s="3">
        <v>366</v>
      </c>
      <c r="E45" s="3">
        <v>369</v>
      </c>
      <c r="F45" s="3">
        <v>371.65</v>
      </c>
      <c r="G45" s="3">
        <v>374</v>
      </c>
      <c r="H45" s="3">
        <v>377</v>
      </c>
      <c r="I45" s="3">
        <v>380</v>
      </c>
      <c r="J45" s="3">
        <v>383.01</v>
      </c>
      <c r="K45" s="3">
        <v>386</v>
      </c>
      <c r="L45" s="3">
        <v>389</v>
      </c>
      <c r="M45" s="3">
        <v>292</v>
      </c>
      <c r="N45" s="3">
        <v>195.87</v>
      </c>
      <c r="O45" s="3">
        <v>98</v>
      </c>
      <c r="P45" s="3">
        <v>0</v>
      </c>
      <c r="Q45" s="3">
        <v>0</v>
      </c>
      <c r="R45" s="3">
        <v>0</v>
      </c>
      <c r="S45" s="3">
        <v>220</v>
      </c>
      <c r="T45" s="3">
        <v>299</v>
      </c>
      <c r="U45" s="3">
        <v>297</v>
      </c>
      <c r="V45" s="3">
        <v>296.11</v>
      </c>
      <c r="W45" s="3">
        <v>6158</v>
      </c>
      <c r="X45" s="3">
        <v>6270</v>
      </c>
      <c r="Y45" s="3">
        <v>6379</v>
      </c>
      <c r="Z45" s="3">
        <v>6503.8440000000001</v>
      </c>
      <c r="AA45" s="3">
        <v>18039</v>
      </c>
      <c r="AB45" s="3">
        <v>28376</v>
      </c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</row>
    <row r="46" spans="1:71" ht="16.5" customHeight="1" x14ac:dyDescent="0.3">
      <c r="A46" s="3" t="s">
        <v>796</v>
      </c>
      <c r="B46" s="3">
        <v>31161.1</v>
      </c>
      <c r="C46" s="3">
        <v>65122</v>
      </c>
      <c r="D46" s="3">
        <v>57264</v>
      </c>
      <c r="E46" s="3">
        <v>21532</v>
      </c>
      <c r="F46" s="3">
        <v>34014.050000000003</v>
      </c>
      <c r="G46" s="3">
        <v>56004</v>
      </c>
      <c r="H46" s="3">
        <v>53399</v>
      </c>
      <c r="I46" s="3">
        <v>18720</v>
      </c>
      <c r="J46" s="3">
        <v>37233.14</v>
      </c>
      <c r="K46" s="3">
        <v>55483</v>
      </c>
      <c r="L46" s="3">
        <v>54312</v>
      </c>
      <c r="M46" s="3">
        <v>27989</v>
      </c>
      <c r="N46" s="3">
        <v>45809.02</v>
      </c>
      <c r="O46" s="3">
        <v>58754</v>
      </c>
      <c r="P46" s="3">
        <v>55754</v>
      </c>
      <c r="Q46" s="3">
        <v>26502</v>
      </c>
      <c r="R46" s="3">
        <v>43077.09</v>
      </c>
      <c r="S46" s="3">
        <v>74496</v>
      </c>
      <c r="T46" s="3">
        <v>60749</v>
      </c>
      <c r="U46" s="3">
        <v>18606</v>
      </c>
      <c r="V46" s="3">
        <v>27903.61</v>
      </c>
      <c r="W46" s="3">
        <v>56865</v>
      </c>
      <c r="X46" s="3">
        <v>66260</v>
      </c>
      <c r="Y46" s="3">
        <v>26326</v>
      </c>
      <c r="Z46" s="3">
        <v>36699.65</v>
      </c>
      <c r="AA46" s="3">
        <v>307248</v>
      </c>
      <c r="AB46" s="3">
        <v>39652</v>
      </c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</row>
    <row r="47" spans="1:71" ht="16.5" customHeight="1" x14ac:dyDescent="0.3">
      <c r="A47" s="3" t="s">
        <v>797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252567</v>
      </c>
      <c r="AB47" s="3">
        <v>0</v>
      </c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</row>
    <row r="48" spans="1:71" ht="16.5" customHeight="1" x14ac:dyDescent="0.3">
      <c r="A48" s="3" t="s">
        <v>798</v>
      </c>
      <c r="B48" s="3">
        <v>31161.1</v>
      </c>
      <c r="C48" s="3">
        <v>65122</v>
      </c>
      <c r="D48" s="3">
        <v>57264</v>
      </c>
      <c r="E48" s="3">
        <v>21532</v>
      </c>
      <c r="F48" s="3">
        <v>34014.050000000003</v>
      </c>
      <c r="G48" s="3">
        <v>56004</v>
      </c>
      <c r="H48" s="3">
        <v>53399</v>
      </c>
      <c r="I48" s="3">
        <v>18720</v>
      </c>
      <c r="J48" s="3">
        <v>37233.14</v>
      </c>
      <c r="K48" s="3">
        <v>55483</v>
      </c>
      <c r="L48" s="3">
        <v>54312</v>
      </c>
      <c r="M48" s="3">
        <v>27989</v>
      </c>
      <c r="N48" s="3">
        <v>45809.02</v>
      </c>
      <c r="O48" s="3">
        <v>58754</v>
      </c>
      <c r="P48" s="3">
        <v>55754</v>
      </c>
      <c r="Q48" s="3">
        <v>26502</v>
      </c>
      <c r="R48" s="3">
        <v>43077.09</v>
      </c>
      <c r="S48" s="3">
        <v>74496</v>
      </c>
      <c r="T48" s="3">
        <v>60749</v>
      </c>
      <c r="U48" s="3">
        <v>18606</v>
      </c>
      <c r="V48" s="3">
        <v>27903.61</v>
      </c>
      <c r="W48" s="3">
        <v>56865</v>
      </c>
      <c r="X48" s="3">
        <v>66260</v>
      </c>
      <c r="Y48" s="3">
        <v>26326</v>
      </c>
      <c r="Z48" s="3">
        <v>36699.65</v>
      </c>
      <c r="AA48" s="3">
        <v>54681</v>
      </c>
      <c r="AB48" s="3">
        <v>39652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</row>
    <row r="49" spans="1:71" ht="16.5" customHeight="1" x14ac:dyDescent="0.3">
      <c r="A49" s="3" t="s">
        <v>799</v>
      </c>
      <c r="B49" s="3">
        <v>868746.17</v>
      </c>
      <c r="C49" s="3">
        <v>771280</v>
      </c>
      <c r="D49" s="3">
        <v>823927</v>
      </c>
      <c r="E49" s="3">
        <v>446900</v>
      </c>
      <c r="F49" s="3">
        <v>508334.75</v>
      </c>
      <c r="G49" s="3">
        <v>591068</v>
      </c>
      <c r="H49" s="3">
        <v>606790</v>
      </c>
      <c r="I49" s="3">
        <v>534438</v>
      </c>
      <c r="J49" s="3">
        <v>497383.25</v>
      </c>
      <c r="K49" s="3">
        <v>489421</v>
      </c>
      <c r="L49" s="3">
        <v>526353</v>
      </c>
      <c r="M49" s="3">
        <v>439299</v>
      </c>
      <c r="N49" s="3">
        <v>431925.75</v>
      </c>
      <c r="O49" s="3">
        <v>432633</v>
      </c>
      <c r="P49" s="3">
        <v>513632</v>
      </c>
      <c r="Q49" s="3">
        <v>446387</v>
      </c>
      <c r="R49" s="3">
        <v>493001.52</v>
      </c>
      <c r="S49" s="3">
        <v>548746</v>
      </c>
      <c r="T49" s="3">
        <v>557809</v>
      </c>
      <c r="U49" s="3">
        <v>422112</v>
      </c>
      <c r="V49" s="3">
        <v>482462.27</v>
      </c>
      <c r="W49" s="3">
        <v>528182</v>
      </c>
      <c r="X49" s="3">
        <v>650461</v>
      </c>
      <c r="Y49" s="3">
        <v>544801</v>
      </c>
      <c r="Z49" s="3">
        <v>602704.85600000003</v>
      </c>
      <c r="AA49" s="3">
        <v>887799</v>
      </c>
      <c r="AB49" s="3">
        <v>517324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</row>
    <row r="50" spans="1:71" ht="16.5" customHeight="1" x14ac:dyDescent="0.3">
      <c r="A50" s="3" t="s">
        <v>800</v>
      </c>
      <c r="B50" s="3">
        <v>56750.53</v>
      </c>
      <c r="C50" s="3">
        <v>36919</v>
      </c>
      <c r="D50" s="3">
        <v>766</v>
      </c>
      <c r="E50" s="3">
        <v>673</v>
      </c>
      <c r="F50" s="3">
        <v>578.88</v>
      </c>
      <c r="G50" s="3">
        <v>484</v>
      </c>
      <c r="H50" s="3">
        <v>389</v>
      </c>
      <c r="I50" s="3">
        <v>293</v>
      </c>
      <c r="J50" s="3">
        <v>195.87</v>
      </c>
      <c r="K50" s="3">
        <v>98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741</v>
      </c>
      <c r="T50" s="3">
        <v>591</v>
      </c>
      <c r="U50" s="3">
        <v>504</v>
      </c>
      <c r="V50" s="3">
        <v>419.8</v>
      </c>
      <c r="W50" s="3">
        <v>17496</v>
      </c>
      <c r="X50" s="3">
        <v>15853</v>
      </c>
      <c r="Y50" s="3">
        <v>14174</v>
      </c>
      <c r="Z50" s="3">
        <v>12477.307000000001</v>
      </c>
      <c r="AA50" s="3">
        <v>87437</v>
      </c>
      <c r="AB50" s="3">
        <v>72406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</row>
    <row r="51" spans="1:71" ht="16.5" customHeight="1" x14ac:dyDescent="0.3">
      <c r="A51" s="3" t="s">
        <v>794</v>
      </c>
      <c r="B51" s="3">
        <v>55800</v>
      </c>
      <c r="C51" s="3">
        <v>36060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105</v>
      </c>
      <c r="X51" s="3">
        <v>82</v>
      </c>
      <c r="Y51" s="3">
        <v>55</v>
      </c>
      <c r="Z51" s="3">
        <v>29.088999999999999</v>
      </c>
      <c r="AA51" s="3">
        <v>3</v>
      </c>
      <c r="AB51" s="3">
        <v>0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</row>
    <row r="52" spans="1:71" ht="16.5" customHeight="1" x14ac:dyDescent="0.3">
      <c r="A52" s="3" t="s">
        <v>795</v>
      </c>
      <c r="B52" s="3">
        <v>950.53</v>
      </c>
      <c r="C52" s="3">
        <v>859</v>
      </c>
      <c r="D52" s="3">
        <v>766</v>
      </c>
      <c r="E52" s="3">
        <v>673</v>
      </c>
      <c r="F52" s="3">
        <v>578.88</v>
      </c>
      <c r="G52" s="3">
        <v>484</v>
      </c>
      <c r="H52" s="3">
        <v>389</v>
      </c>
      <c r="I52" s="3">
        <v>293</v>
      </c>
      <c r="J52" s="3">
        <v>195.87</v>
      </c>
      <c r="K52" s="3">
        <v>98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741</v>
      </c>
      <c r="T52" s="3">
        <v>591</v>
      </c>
      <c r="U52" s="3">
        <v>504</v>
      </c>
      <c r="V52" s="3">
        <v>419.8</v>
      </c>
      <c r="W52" s="3">
        <v>17391</v>
      </c>
      <c r="X52" s="3">
        <v>15771</v>
      </c>
      <c r="Y52" s="3">
        <v>14119</v>
      </c>
      <c r="Z52" s="3">
        <v>12448.218000000001</v>
      </c>
      <c r="AA52" s="3">
        <v>87434</v>
      </c>
      <c r="AB52" s="3">
        <v>72406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</row>
    <row r="53" spans="1:71" ht="16.5" customHeight="1" x14ac:dyDescent="0.3">
      <c r="A53" s="3" t="s">
        <v>801</v>
      </c>
      <c r="B53" s="3">
        <v>9005.59</v>
      </c>
      <c r="C53" s="3">
        <v>9619</v>
      </c>
      <c r="D53" s="3">
        <v>10047</v>
      </c>
      <c r="E53" s="3">
        <v>10475</v>
      </c>
      <c r="F53" s="3">
        <v>10995.18</v>
      </c>
      <c r="G53" s="3">
        <v>11570</v>
      </c>
      <c r="H53" s="3">
        <v>12188</v>
      </c>
      <c r="I53" s="3">
        <v>12687</v>
      </c>
      <c r="J53" s="3">
        <v>13334.22</v>
      </c>
      <c r="K53" s="3">
        <v>14053</v>
      </c>
      <c r="L53" s="3">
        <v>14937</v>
      </c>
      <c r="M53" s="3">
        <v>15789</v>
      </c>
      <c r="N53" s="3">
        <v>15078.97</v>
      </c>
      <c r="O53" s="3">
        <v>15476</v>
      </c>
      <c r="P53" s="3">
        <v>16075</v>
      </c>
      <c r="Q53" s="3">
        <v>16909</v>
      </c>
      <c r="R53" s="3">
        <v>8748.0300000000007</v>
      </c>
      <c r="S53" s="3">
        <v>9343</v>
      </c>
      <c r="T53" s="3">
        <v>10374</v>
      </c>
      <c r="U53" s="3">
        <v>11404</v>
      </c>
      <c r="V53" s="3">
        <v>12434.68</v>
      </c>
      <c r="W53" s="3">
        <v>13349</v>
      </c>
      <c r="X53" s="3">
        <v>17182</v>
      </c>
      <c r="Y53" s="3">
        <v>18743</v>
      </c>
      <c r="Z53" s="3">
        <v>20302.955000000002</v>
      </c>
      <c r="AA53" s="3">
        <v>21800</v>
      </c>
      <c r="AB53" s="3">
        <v>23738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</row>
    <row r="54" spans="1:71" ht="16.5" customHeight="1" x14ac:dyDescent="0.3">
      <c r="A54" s="3" t="s">
        <v>802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528</v>
      </c>
      <c r="Y54" s="3">
        <v>618</v>
      </c>
      <c r="Z54" s="3">
        <v>2570.7959999999998</v>
      </c>
      <c r="AA54" s="3">
        <v>2174</v>
      </c>
      <c r="AB54" s="3">
        <v>2271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</row>
    <row r="55" spans="1:71" ht="16.5" customHeight="1" x14ac:dyDescent="0.3">
      <c r="A55" s="3" t="s">
        <v>803</v>
      </c>
      <c r="B55" s="3">
        <v>0</v>
      </c>
      <c r="C55" s="3">
        <v>4430</v>
      </c>
      <c r="D55" s="3">
        <v>4829</v>
      </c>
      <c r="E55" s="3">
        <v>4479</v>
      </c>
      <c r="F55" s="3">
        <v>4368.82</v>
      </c>
      <c r="G55" s="3">
        <v>3842</v>
      </c>
      <c r="H55" s="3">
        <v>4122</v>
      </c>
      <c r="I55" s="3">
        <v>4462</v>
      </c>
      <c r="J55" s="3">
        <v>4301.83</v>
      </c>
      <c r="K55" s="3">
        <v>4352</v>
      </c>
      <c r="L55" s="3">
        <v>4261</v>
      </c>
      <c r="M55" s="3">
        <v>4242</v>
      </c>
      <c r="N55" s="3">
        <v>4118.46</v>
      </c>
      <c r="O55" s="3">
        <v>4013</v>
      </c>
      <c r="P55" s="3">
        <v>4237</v>
      </c>
      <c r="Q55" s="3">
        <v>4288</v>
      </c>
      <c r="R55" s="3">
        <v>4256.9399999999996</v>
      </c>
      <c r="S55" s="3">
        <v>4193</v>
      </c>
      <c r="T55" s="3">
        <v>4198</v>
      </c>
      <c r="U55" s="3">
        <v>4114</v>
      </c>
      <c r="V55" s="3">
        <v>4049.47</v>
      </c>
      <c r="W55" s="3">
        <v>7895</v>
      </c>
      <c r="X55" s="3">
        <v>7812</v>
      </c>
      <c r="Y55" s="3">
        <v>7646</v>
      </c>
      <c r="Z55" s="3">
        <v>8141.2539999999999</v>
      </c>
      <c r="AA55" s="3">
        <v>8394</v>
      </c>
      <c r="AB55" s="3">
        <v>8491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</row>
    <row r="56" spans="1:71" ht="16.5" customHeight="1" x14ac:dyDescent="0.3">
      <c r="A56" s="3" t="s">
        <v>804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4198</v>
      </c>
      <c r="U56" s="3">
        <v>4114</v>
      </c>
      <c r="V56" s="3">
        <v>4049.47</v>
      </c>
      <c r="W56" s="3">
        <v>7895</v>
      </c>
      <c r="X56" s="3">
        <v>7812</v>
      </c>
      <c r="Y56" s="3">
        <v>7646</v>
      </c>
      <c r="Z56" s="3">
        <v>8141.2539999999999</v>
      </c>
      <c r="AA56" s="3">
        <v>8394</v>
      </c>
      <c r="AB56" s="3">
        <v>8491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</row>
    <row r="57" spans="1:71" ht="16.5" customHeight="1" x14ac:dyDescent="0.3">
      <c r="A57" s="3" t="s">
        <v>805</v>
      </c>
      <c r="B57" s="3">
        <v>65756.12</v>
      </c>
      <c r="C57" s="3">
        <v>50968</v>
      </c>
      <c r="D57" s="3">
        <v>15642</v>
      </c>
      <c r="E57" s="3">
        <v>15627</v>
      </c>
      <c r="F57" s="3">
        <v>15942.88</v>
      </c>
      <c r="G57" s="3">
        <v>15896</v>
      </c>
      <c r="H57" s="3">
        <v>16699</v>
      </c>
      <c r="I57" s="3">
        <v>17442</v>
      </c>
      <c r="J57" s="3">
        <v>17831.919999999998</v>
      </c>
      <c r="K57" s="3">
        <v>18503</v>
      </c>
      <c r="L57" s="3">
        <v>19198</v>
      </c>
      <c r="M57" s="3">
        <v>20031</v>
      </c>
      <c r="N57" s="3">
        <v>19197.43</v>
      </c>
      <c r="O57" s="3">
        <v>19489</v>
      </c>
      <c r="P57" s="3">
        <v>20312</v>
      </c>
      <c r="Q57" s="3">
        <v>21197</v>
      </c>
      <c r="R57" s="3">
        <v>13004.97</v>
      </c>
      <c r="S57" s="3">
        <v>14277</v>
      </c>
      <c r="T57" s="3">
        <v>15163</v>
      </c>
      <c r="U57" s="3">
        <v>16022</v>
      </c>
      <c r="V57" s="3">
        <v>16903.939999999999</v>
      </c>
      <c r="W57" s="3">
        <v>38740</v>
      </c>
      <c r="X57" s="3">
        <v>41375</v>
      </c>
      <c r="Y57" s="3">
        <v>41181</v>
      </c>
      <c r="Z57" s="3">
        <v>43492.311999999998</v>
      </c>
      <c r="AA57" s="3">
        <v>119805</v>
      </c>
      <c r="AB57" s="3">
        <v>106906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</row>
    <row r="58" spans="1:71" ht="16.5" customHeight="1" x14ac:dyDescent="0.3">
      <c r="A58" s="3" t="s">
        <v>806</v>
      </c>
      <c r="B58" s="3">
        <v>934502.29</v>
      </c>
      <c r="C58" s="3">
        <v>822248</v>
      </c>
      <c r="D58" s="3">
        <v>839569</v>
      </c>
      <c r="E58" s="3">
        <v>462527</v>
      </c>
      <c r="F58" s="3">
        <v>524277.63</v>
      </c>
      <c r="G58" s="3">
        <v>606964</v>
      </c>
      <c r="H58" s="3">
        <v>623489</v>
      </c>
      <c r="I58" s="3">
        <v>551880</v>
      </c>
      <c r="J58" s="3">
        <v>515215.17</v>
      </c>
      <c r="K58" s="3">
        <v>507924</v>
      </c>
      <c r="L58" s="3">
        <v>545551</v>
      </c>
      <c r="M58" s="3">
        <v>459330</v>
      </c>
      <c r="N58" s="3">
        <v>451123.19</v>
      </c>
      <c r="O58" s="3">
        <v>452122</v>
      </c>
      <c r="P58" s="3">
        <v>533944</v>
      </c>
      <c r="Q58" s="3">
        <v>467584</v>
      </c>
      <c r="R58" s="3">
        <v>506006.49</v>
      </c>
      <c r="S58" s="3">
        <v>563023</v>
      </c>
      <c r="T58" s="3">
        <v>572972</v>
      </c>
      <c r="U58" s="3">
        <v>438134</v>
      </c>
      <c r="V58" s="3">
        <v>499366.21</v>
      </c>
      <c r="W58" s="3">
        <v>566922</v>
      </c>
      <c r="X58" s="3">
        <v>691836</v>
      </c>
      <c r="Y58" s="3">
        <v>585982</v>
      </c>
      <c r="Z58" s="3">
        <v>646197.16799999995</v>
      </c>
      <c r="AA58" s="3">
        <v>1007604</v>
      </c>
      <c r="AB58" s="3">
        <v>624230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</row>
    <row r="59" spans="1:71" ht="16.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</row>
    <row r="60" spans="1:71" ht="16.5" customHeight="1" x14ac:dyDescent="0.3">
      <c r="A60" s="3" t="s">
        <v>807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</row>
    <row r="61" spans="1:71" ht="16.5" customHeight="1" x14ac:dyDescent="0.3">
      <c r="A61" s="3" t="s">
        <v>808</v>
      </c>
      <c r="B61" s="3">
        <v>304620</v>
      </c>
      <c r="C61" s="3">
        <v>304620</v>
      </c>
      <c r="D61" s="3">
        <v>304620</v>
      </c>
      <c r="E61" s="3">
        <v>304620</v>
      </c>
      <c r="F61" s="3">
        <v>304620</v>
      </c>
      <c r="G61" s="3">
        <v>304620</v>
      </c>
      <c r="H61" s="3">
        <v>304620</v>
      </c>
      <c r="I61" s="3">
        <v>304620</v>
      </c>
      <c r="J61" s="3">
        <v>304620</v>
      </c>
      <c r="K61" s="3">
        <v>304620</v>
      </c>
      <c r="L61" s="3">
        <v>304620</v>
      </c>
      <c r="M61" s="3">
        <v>304620</v>
      </c>
      <c r="N61" s="3">
        <v>304620</v>
      </c>
      <c r="O61" s="3">
        <v>304620</v>
      </c>
      <c r="P61" s="3">
        <v>304620</v>
      </c>
      <c r="Q61" s="3">
        <v>304620</v>
      </c>
      <c r="R61" s="3">
        <v>304620</v>
      </c>
      <c r="S61" s="3">
        <v>304620</v>
      </c>
      <c r="T61" s="3">
        <v>308438</v>
      </c>
      <c r="U61" s="3">
        <v>308438</v>
      </c>
      <c r="V61" s="3">
        <v>308438.08</v>
      </c>
      <c r="W61" s="3">
        <v>308438</v>
      </c>
      <c r="X61" s="3">
        <v>308438</v>
      </c>
      <c r="Y61" s="3">
        <v>308438</v>
      </c>
      <c r="Z61" s="3">
        <v>308438.08</v>
      </c>
      <c r="AA61" s="3">
        <v>308438</v>
      </c>
      <c r="AB61" s="3">
        <v>308438</v>
      </c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</row>
    <row r="62" spans="1:71" ht="16.5" customHeight="1" x14ac:dyDescent="0.3">
      <c r="A62" s="3" t="s">
        <v>809</v>
      </c>
      <c r="B62" s="3">
        <v>304620</v>
      </c>
      <c r="C62" s="3">
        <v>304620</v>
      </c>
      <c r="D62" s="3">
        <v>304620</v>
      </c>
      <c r="E62" s="3">
        <v>304620</v>
      </c>
      <c r="F62" s="3">
        <v>304620</v>
      </c>
      <c r="G62" s="3">
        <v>304620</v>
      </c>
      <c r="H62" s="3">
        <v>304620</v>
      </c>
      <c r="I62" s="3">
        <v>304620</v>
      </c>
      <c r="J62" s="3">
        <v>304620</v>
      </c>
      <c r="K62" s="3">
        <v>304620</v>
      </c>
      <c r="L62" s="3">
        <v>304620</v>
      </c>
      <c r="M62" s="3">
        <v>304620</v>
      </c>
      <c r="N62" s="3">
        <v>304620</v>
      </c>
      <c r="O62" s="3">
        <v>304620</v>
      </c>
      <c r="P62" s="3">
        <v>304620</v>
      </c>
      <c r="Q62" s="3">
        <v>304620</v>
      </c>
      <c r="R62" s="3">
        <v>304620</v>
      </c>
      <c r="S62" s="3">
        <v>304620</v>
      </c>
      <c r="T62" s="3">
        <v>308438</v>
      </c>
      <c r="U62" s="3">
        <v>308438</v>
      </c>
      <c r="V62" s="3">
        <v>308438.08</v>
      </c>
      <c r="W62" s="3">
        <v>308438</v>
      </c>
      <c r="X62" s="3">
        <v>308438</v>
      </c>
      <c r="Y62" s="3">
        <v>308438</v>
      </c>
      <c r="Z62" s="3">
        <v>308438.08</v>
      </c>
      <c r="AA62" s="3">
        <v>308438</v>
      </c>
      <c r="AB62" s="3">
        <v>308438</v>
      </c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</row>
    <row r="63" spans="1:71" ht="16.5" customHeight="1" x14ac:dyDescent="0.3">
      <c r="A63" s="3" t="s">
        <v>810</v>
      </c>
      <c r="B63" s="3">
        <v>225000</v>
      </c>
      <c r="C63" s="3">
        <v>225000</v>
      </c>
      <c r="D63" s="3">
        <v>300000</v>
      </c>
      <c r="E63" s="3">
        <v>300000</v>
      </c>
      <c r="F63" s="3">
        <v>300000</v>
      </c>
      <c r="G63" s="3">
        <v>300000</v>
      </c>
      <c r="H63" s="3">
        <v>300000</v>
      </c>
      <c r="I63" s="3">
        <v>300822</v>
      </c>
      <c r="J63" s="3">
        <v>300821.94</v>
      </c>
      <c r="K63" s="3">
        <v>301335</v>
      </c>
      <c r="L63" s="3">
        <v>301335</v>
      </c>
      <c r="M63" s="3">
        <v>301788</v>
      </c>
      <c r="N63" s="3">
        <v>301788.28999999998</v>
      </c>
      <c r="O63" s="3">
        <v>302347</v>
      </c>
      <c r="P63" s="3">
        <v>302347</v>
      </c>
      <c r="Q63" s="3">
        <v>303080</v>
      </c>
      <c r="R63" s="3">
        <v>303079.94</v>
      </c>
      <c r="S63" s="3">
        <v>304368</v>
      </c>
      <c r="T63" s="3">
        <v>304368</v>
      </c>
      <c r="U63" s="3">
        <v>304368</v>
      </c>
      <c r="V63" s="3">
        <v>304368.08</v>
      </c>
      <c r="W63" s="3">
        <v>304368</v>
      </c>
      <c r="X63" s="3">
        <v>304368</v>
      </c>
      <c r="Y63" s="3">
        <v>304378</v>
      </c>
      <c r="Z63" s="3">
        <v>304378.08</v>
      </c>
      <c r="AA63" s="3">
        <v>304378</v>
      </c>
      <c r="AB63" s="3">
        <v>304378</v>
      </c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</row>
    <row r="64" spans="1:71" ht="16.5" customHeight="1" x14ac:dyDescent="0.3">
      <c r="A64" s="3" t="s">
        <v>809</v>
      </c>
      <c r="B64" s="3">
        <v>225000</v>
      </c>
      <c r="C64" s="3">
        <v>225000</v>
      </c>
      <c r="D64" s="3">
        <v>300000</v>
      </c>
      <c r="E64" s="3">
        <v>300000</v>
      </c>
      <c r="F64" s="3">
        <v>300000</v>
      </c>
      <c r="G64" s="3">
        <v>300000</v>
      </c>
      <c r="H64" s="3">
        <v>300000</v>
      </c>
      <c r="I64" s="3">
        <v>300822</v>
      </c>
      <c r="J64" s="3">
        <v>300821.94</v>
      </c>
      <c r="K64" s="3">
        <v>301335</v>
      </c>
      <c r="L64" s="3">
        <v>301335</v>
      </c>
      <c r="M64" s="3">
        <v>301788</v>
      </c>
      <c r="N64" s="3">
        <v>301788.28999999998</v>
      </c>
      <c r="O64" s="3">
        <v>302347</v>
      </c>
      <c r="P64" s="3">
        <v>302347</v>
      </c>
      <c r="Q64" s="3">
        <v>303080</v>
      </c>
      <c r="R64" s="3">
        <v>303079.94</v>
      </c>
      <c r="S64" s="3">
        <v>304368</v>
      </c>
      <c r="T64" s="3">
        <v>304368</v>
      </c>
      <c r="U64" s="3">
        <v>304368</v>
      </c>
      <c r="V64" s="3">
        <v>304368.08</v>
      </c>
      <c r="W64" s="3">
        <v>304368</v>
      </c>
      <c r="X64" s="3">
        <v>304368</v>
      </c>
      <c r="Y64" s="3">
        <v>304378</v>
      </c>
      <c r="Z64" s="3">
        <v>304378.08</v>
      </c>
      <c r="AA64" s="3">
        <v>304378</v>
      </c>
      <c r="AB64" s="3">
        <v>304378</v>
      </c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</row>
    <row r="65" spans="1:71" ht="16.5" customHeight="1" x14ac:dyDescent="0.3">
      <c r="A65" s="3" t="s">
        <v>811</v>
      </c>
      <c r="B65" s="3">
        <v>0</v>
      </c>
      <c r="C65" s="3">
        <v>0</v>
      </c>
      <c r="D65" s="3">
        <v>178</v>
      </c>
      <c r="E65" s="3">
        <v>2674</v>
      </c>
      <c r="F65" s="3">
        <v>4994.53</v>
      </c>
      <c r="G65" s="3">
        <v>6777</v>
      </c>
      <c r="H65" s="3">
        <v>8578</v>
      </c>
      <c r="I65" s="3">
        <v>6318</v>
      </c>
      <c r="J65" s="3">
        <v>8105.1</v>
      </c>
      <c r="K65" s="3">
        <v>6576</v>
      </c>
      <c r="L65" s="3">
        <v>7462</v>
      </c>
      <c r="M65" s="3">
        <v>6147</v>
      </c>
      <c r="N65" s="3">
        <v>6931.12</v>
      </c>
      <c r="O65" s="3">
        <v>4517</v>
      </c>
      <c r="P65" s="3">
        <v>4913</v>
      </c>
      <c r="Q65" s="3">
        <v>1525</v>
      </c>
      <c r="R65" s="3">
        <v>1925.91</v>
      </c>
      <c r="S65" s="3">
        <v>0</v>
      </c>
      <c r="T65" s="3">
        <v>1751</v>
      </c>
      <c r="U65" s="3">
        <v>5457</v>
      </c>
      <c r="V65" s="3">
        <v>9069.23</v>
      </c>
      <c r="W65" s="3">
        <v>12011</v>
      </c>
      <c r="X65" s="3">
        <v>14986</v>
      </c>
      <c r="Y65" s="3">
        <v>17924</v>
      </c>
      <c r="Z65" s="3">
        <v>20931.116999999998</v>
      </c>
      <c r="AA65" s="3">
        <v>22639</v>
      </c>
      <c r="AB65" s="3">
        <v>24348</v>
      </c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</row>
    <row r="66" spans="1:71" ht="16.5" customHeight="1" x14ac:dyDescent="0.3">
      <c r="A66" s="3" t="s">
        <v>812</v>
      </c>
      <c r="B66" s="3">
        <v>0</v>
      </c>
      <c r="C66" s="3">
        <v>0</v>
      </c>
      <c r="D66" s="3">
        <v>913682</v>
      </c>
      <c r="E66" s="3">
        <v>913682</v>
      </c>
      <c r="F66" s="3">
        <v>913681.65</v>
      </c>
      <c r="G66" s="3">
        <v>913682</v>
      </c>
      <c r="H66" s="3">
        <v>913682</v>
      </c>
      <c r="I66" s="3">
        <v>924925</v>
      </c>
      <c r="J66" s="3">
        <v>924924.85</v>
      </c>
      <c r="K66" s="3">
        <v>932017</v>
      </c>
      <c r="L66" s="3">
        <v>932017</v>
      </c>
      <c r="M66" s="3">
        <v>938368</v>
      </c>
      <c r="N66" s="3">
        <v>938368.19</v>
      </c>
      <c r="O66" s="3">
        <v>946272</v>
      </c>
      <c r="P66" s="3">
        <v>946272</v>
      </c>
      <c r="Q66" s="3">
        <v>956749</v>
      </c>
      <c r="R66" s="3">
        <v>956749.01</v>
      </c>
      <c r="S66" s="3">
        <v>975343</v>
      </c>
      <c r="T66" s="3">
        <v>975343</v>
      </c>
      <c r="U66" s="3">
        <v>975343</v>
      </c>
      <c r="V66" s="3">
        <v>975342.96</v>
      </c>
      <c r="W66" s="3">
        <v>975343</v>
      </c>
      <c r="X66" s="3">
        <v>975343</v>
      </c>
      <c r="Y66" s="3">
        <v>975607</v>
      </c>
      <c r="Z66" s="3">
        <v>975607.54299999995</v>
      </c>
      <c r="AA66" s="3">
        <v>975608</v>
      </c>
      <c r="AB66" s="3">
        <v>975608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</row>
    <row r="67" spans="1:71" ht="16.5" customHeight="1" x14ac:dyDescent="0.3">
      <c r="A67" s="3" t="s">
        <v>809</v>
      </c>
      <c r="B67" s="3">
        <v>0</v>
      </c>
      <c r="C67" s="3">
        <v>0</v>
      </c>
      <c r="D67" s="3">
        <v>913682</v>
      </c>
      <c r="E67" s="3">
        <v>913682</v>
      </c>
      <c r="F67" s="3">
        <v>913681.65</v>
      </c>
      <c r="G67" s="3">
        <v>913682</v>
      </c>
      <c r="H67" s="3">
        <v>913682</v>
      </c>
      <c r="I67" s="3">
        <v>924925</v>
      </c>
      <c r="J67" s="3">
        <v>924924.85</v>
      </c>
      <c r="K67" s="3">
        <v>932017</v>
      </c>
      <c r="L67" s="3">
        <v>932017</v>
      </c>
      <c r="M67" s="3">
        <v>938368</v>
      </c>
      <c r="N67" s="3">
        <v>938368.19</v>
      </c>
      <c r="O67" s="3">
        <v>946272</v>
      </c>
      <c r="P67" s="3">
        <v>946272</v>
      </c>
      <c r="Q67" s="3">
        <v>956749</v>
      </c>
      <c r="R67" s="3">
        <v>956749.01</v>
      </c>
      <c r="S67" s="3">
        <v>975343</v>
      </c>
      <c r="T67" s="3">
        <v>975343</v>
      </c>
      <c r="U67" s="3">
        <v>975343</v>
      </c>
      <c r="V67" s="3">
        <v>975342.96</v>
      </c>
      <c r="W67" s="3">
        <v>975343</v>
      </c>
      <c r="X67" s="3">
        <v>975343</v>
      </c>
      <c r="Y67" s="3">
        <v>975607</v>
      </c>
      <c r="Z67" s="3">
        <v>975607.54299999995</v>
      </c>
      <c r="AA67" s="3">
        <v>975608</v>
      </c>
      <c r="AB67" s="3">
        <v>975608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</row>
    <row r="68" spans="1:71" ht="16.5" customHeight="1" x14ac:dyDescent="0.3">
      <c r="A68" s="3" t="s">
        <v>813</v>
      </c>
      <c r="B68" s="3">
        <v>186033.31</v>
      </c>
      <c r="C68" s="3">
        <v>329660</v>
      </c>
      <c r="D68" s="3">
        <v>150273</v>
      </c>
      <c r="E68" s="3">
        <v>240413</v>
      </c>
      <c r="F68" s="3">
        <v>270960.82</v>
      </c>
      <c r="G68" s="3">
        <v>351095</v>
      </c>
      <c r="H68" s="3">
        <v>384215</v>
      </c>
      <c r="I68" s="3">
        <v>442727</v>
      </c>
      <c r="J68" s="3">
        <v>479462.2</v>
      </c>
      <c r="K68" s="3">
        <v>547319</v>
      </c>
      <c r="L68" s="3">
        <v>572539</v>
      </c>
      <c r="M68" s="3">
        <v>666130</v>
      </c>
      <c r="N68" s="3">
        <v>760800.24</v>
      </c>
      <c r="O68" s="3">
        <v>809577</v>
      </c>
      <c r="P68" s="3">
        <v>809993</v>
      </c>
      <c r="Q68" s="3">
        <v>921705</v>
      </c>
      <c r="R68" s="3">
        <v>999011.01</v>
      </c>
      <c r="S68" s="3">
        <v>1116300</v>
      </c>
      <c r="T68" s="3">
        <v>1023986</v>
      </c>
      <c r="U68" s="3">
        <v>1090839</v>
      </c>
      <c r="V68" s="3">
        <v>1140548</v>
      </c>
      <c r="W68" s="3">
        <v>1255799</v>
      </c>
      <c r="X68" s="3">
        <v>1191205</v>
      </c>
      <c r="Y68" s="3">
        <v>1293389</v>
      </c>
      <c r="Z68" s="3">
        <v>1343305.7919999999</v>
      </c>
      <c r="AA68" s="3">
        <v>1165988</v>
      </c>
      <c r="AB68" s="3">
        <v>1248741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</row>
    <row r="69" spans="1:71" ht="16.5" customHeight="1" x14ac:dyDescent="0.3">
      <c r="A69" s="3" t="s">
        <v>814</v>
      </c>
      <c r="B69" s="3">
        <v>8405.26</v>
      </c>
      <c r="C69" s="3">
        <v>8405</v>
      </c>
      <c r="D69" s="3">
        <v>30462</v>
      </c>
      <c r="E69" s="3">
        <v>30462</v>
      </c>
      <c r="F69" s="3">
        <v>30462</v>
      </c>
      <c r="G69" s="3">
        <v>30462</v>
      </c>
      <c r="H69" s="3">
        <v>30462</v>
      </c>
      <c r="I69" s="3">
        <v>30462</v>
      </c>
      <c r="J69" s="3">
        <v>30462</v>
      </c>
      <c r="K69" s="3">
        <v>30462</v>
      </c>
      <c r="L69" s="3">
        <v>30462</v>
      </c>
      <c r="M69" s="3">
        <v>30462</v>
      </c>
      <c r="N69" s="3">
        <v>30462</v>
      </c>
      <c r="O69" s="3">
        <v>30462</v>
      </c>
      <c r="P69" s="3">
        <v>30462</v>
      </c>
      <c r="Q69" s="3">
        <v>30462</v>
      </c>
      <c r="R69" s="3">
        <v>30462</v>
      </c>
      <c r="S69" s="3">
        <v>30462</v>
      </c>
      <c r="T69" s="3">
        <v>30462</v>
      </c>
      <c r="U69" s="3">
        <v>30462</v>
      </c>
      <c r="V69" s="3">
        <v>30843.81</v>
      </c>
      <c r="W69" s="3">
        <v>30844</v>
      </c>
      <c r="X69" s="3">
        <v>30844</v>
      </c>
      <c r="Y69" s="3">
        <v>30844</v>
      </c>
      <c r="Z69" s="3">
        <v>30843.808000000001</v>
      </c>
      <c r="AA69" s="3">
        <v>30844</v>
      </c>
      <c r="AB69" s="3">
        <v>30844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</row>
    <row r="70" spans="1:71" ht="16.5" customHeight="1" x14ac:dyDescent="0.3">
      <c r="A70" s="3" t="s">
        <v>815</v>
      </c>
      <c r="B70" s="3">
        <v>8405.26</v>
      </c>
      <c r="C70" s="3">
        <v>8405</v>
      </c>
      <c r="D70" s="3">
        <v>30462</v>
      </c>
      <c r="E70" s="3">
        <v>30462</v>
      </c>
      <c r="F70" s="3">
        <v>30462</v>
      </c>
      <c r="G70" s="3">
        <v>30462</v>
      </c>
      <c r="H70" s="3">
        <v>30462</v>
      </c>
      <c r="I70" s="3">
        <v>30462</v>
      </c>
      <c r="J70" s="3">
        <v>30462</v>
      </c>
      <c r="K70" s="3">
        <v>30462</v>
      </c>
      <c r="L70" s="3">
        <v>30462</v>
      </c>
      <c r="M70" s="3">
        <v>30462</v>
      </c>
      <c r="N70" s="3">
        <v>30462</v>
      </c>
      <c r="O70" s="3">
        <v>30462</v>
      </c>
      <c r="P70" s="3">
        <v>30462</v>
      </c>
      <c r="Q70" s="3">
        <v>30462</v>
      </c>
      <c r="R70" s="3">
        <v>30462</v>
      </c>
      <c r="S70" s="3">
        <v>30462</v>
      </c>
      <c r="T70" s="3">
        <v>30462</v>
      </c>
      <c r="U70" s="3">
        <v>30462</v>
      </c>
      <c r="V70" s="3">
        <v>30843.81</v>
      </c>
      <c r="W70" s="3">
        <v>30844</v>
      </c>
      <c r="X70" s="3">
        <v>30844</v>
      </c>
      <c r="Y70" s="3">
        <v>30844</v>
      </c>
      <c r="Z70" s="3">
        <v>30843.808000000001</v>
      </c>
      <c r="AA70" s="3">
        <v>30844</v>
      </c>
      <c r="AB70" s="3">
        <v>30844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</row>
    <row r="71" spans="1:71" ht="16.5" customHeight="1" x14ac:dyDescent="0.3">
      <c r="A71" s="3" t="s">
        <v>816</v>
      </c>
      <c r="B71" s="3">
        <v>177628.05</v>
      </c>
      <c r="C71" s="3">
        <v>321255</v>
      </c>
      <c r="D71" s="3">
        <v>119811</v>
      </c>
      <c r="E71" s="3">
        <v>209951</v>
      </c>
      <c r="F71" s="3">
        <v>240498.82</v>
      </c>
      <c r="G71" s="3">
        <v>320633</v>
      </c>
      <c r="H71" s="3">
        <v>353753</v>
      </c>
      <c r="I71" s="3">
        <v>412265</v>
      </c>
      <c r="J71" s="3">
        <v>449000.2</v>
      </c>
      <c r="K71" s="3">
        <v>516857</v>
      </c>
      <c r="L71" s="3">
        <v>542077</v>
      </c>
      <c r="M71" s="3">
        <v>635668</v>
      </c>
      <c r="N71" s="3">
        <v>730338.24</v>
      </c>
      <c r="O71" s="3">
        <v>779115</v>
      </c>
      <c r="P71" s="3">
        <v>779531</v>
      </c>
      <c r="Q71" s="3">
        <v>891243</v>
      </c>
      <c r="R71" s="3">
        <v>968549.01</v>
      </c>
      <c r="S71" s="3">
        <v>1085838</v>
      </c>
      <c r="T71" s="3">
        <v>993524</v>
      </c>
      <c r="U71" s="3">
        <v>1060377</v>
      </c>
      <c r="V71" s="3">
        <v>1109704.2</v>
      </c>
      <c r="W71" s="3">
        <v>1224955</v>
      </c>
      <c r="X71" s="3">
        <v>1160361</v>
      </c>
      <c r="Y71" s="3">
        <v>1262545</v>
      </c>
      <c r="Z71" s="3">
        <v>1312461.9839999999</v>
      </c>
      <c r="AA71" s="3">
        <v>1135144</v>
      </c>
      <c r="AB71" s="3">
        <v>1217897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</row>
    <row r="72" spans="1:71" ht="16.5" customHeight="1" x14ac:dyDescent="0.3">
      <c r="A72" s="3" t="s">
        <v>817</v>
      </c>
      <c r="B72" s="3">
        <v>-3334.96</v>
      </c>
      <c r="C72" s="3">
        <v>-5686</v>
      </c>
      <c r="D72" s="3">
        <v>-6427</v>
      </c>
      <c r="E72" s="3">
        <v>-5537</v>
      </c>
      <c r="F72" s="3">
        <v>-5969.86</v>
      </c>
      <c r="G72" s="3">
        <v>-9726</v>
      </c>
      <c r="H72" s="3">
        <v>-9852</v>
      </c>
      <c r="I72" s="3">
        <v>-11354</v>
      </c>
      <c r="J72" s="3">
        <v>-7793.21</v>
      </c>
      <c r="K72" s="3">
        <v>-7953</v>
      </c>
      <c r="L72" s="3">
        <v>-6592</v>
      </c>
      <c r="M72" s="3">
        <v>-7005</v>
      </c>
      <c r="N72" s="3">
        <v>-3238.29</v>
      </c>
      <c r="O72" s="3">
        <v>-2808</v>
      </c>
      <c r="P72" s="3">
        <v>-3220</v>
      </c>
      <c r="Q72" s="3">
        <v>-3331</v>
      </c>
      <c r="R72" s="3">
        <v>-3455.27</v>
      </c>
      <c r="S72" s="3">
        <v>-3219</v>
      </c>
      <c r="T72" s="3">
        <v>-3241</v>
      </c>
      <c r="U72" s="3">
        <v>-888</v>
      </c>
      <c r="V72" s="3">
        <v>-941.43</v>
      </c>
      <c r="W72" s="3">
        <v>-709</v>
      </c>
      <c r="X72" s="3">
        <v>1459</v>
      </c>
      <c r="Y72" s="3">
        <v>3341</v>
      </c>
      <c r="Z72" s="3">
        <v>2971.9090000000001</v>
      </c>
      <c r="AA72" s="3">
        <v>219</v>
      </c>
      <c r="AB72" s="3">
        <v>2352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</row>
    <row r="73" spans="1:71" ht="16.5" customHeight="1" x14ac:dyDescent="0.3">
      <c r="A73" s="3" t="s">
        <v>818</v>
      </c>
      <c r="B73" s="3">
        <v>-2121.3200000000002</v>
      </c>
      <c r="C73" s="3">
        <v>-4779</v>
      </c>
      <c r="D73" s="3">
        <v>-4779</v>
      </c>
      <c r="E73" s="3">
        <v>-4779</v>
      </c>
      <c r="F73" s="3">
        <v>-4779.5200000000004</v>
      </c>
      <c r="G73" s="3">
        <v>0</v>
      </c>
      <c r="H73" s="3">
        <v>-4780</v>
      </c>
      <c r="I73" s="3">
        <v>-4780</v>
      </c>
      <c r="J73" s="3">
        <v>0</v>
      </c>
      <c r="K73" s="3">
        <v>-4780</v>
      </c>
      <c r="L73" s="3">
        <v>-4780</v>
      </c>
      <c r="M73" s="3">
        <v>-4780</v>
      </c>
      <c r="N73" s="3">
        <v>-4365.34</v>
      </c>
      <c r="O73" s="3">
        <v>-4365</v>
      </c>
      <c r="P73" s="3">
        <v>-4365</v>
      </c>
      <c r="Q73" s="3">
        <v>-4365</v>
      </c>
      <c r="R73" s="3">
        <v>-4365.34</v>
      </c>
      <c r="S73" s="3">
        <v>-4365</v>
      </c>
      <c r="T73" s="3">
        <v>-4365</v>
      </c>
      <c r="U73" s="3">
        <v>-4365</v>
      </c>
      <c r="V73" s="3">
        <v>-4365.34</v>
      </c>
      <c r="W73" s="3">
        <v>-4365</v>
      </c>
      <c r="X73" s="3">
        <v>-4365</v>
      </c>
      <c r="Y73" s="3">
        <v>-4365</v>
      </c>
      <c r="Z73" s="3">
        <v>-4365.3419999999996</v>
      </c>
      <c r="AA73" s="3">
        <v>-4365</v>
      </c>
      <c r="AB73" s="3">
        <v>-4365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</row>
    <row r="74" spans="1:71" ht="16.5" customHeight="1" x14ac:dyDescent="0.3">
      <c r="A74" s="3" t="s">
        <v>819</v>
      </c>
      <c r="B74" s="3">
        <v>-2121.3200000000002</v>
      </c>
      <c r="C74" s="3">
        <v>-4779</v>
      </c>
      <c r="D74" s="3">
        <v>-4779</v>
      </c>
      <c r="E74" s="3">
        <v>-4779</v>
      </c>
      <c r="F74" s="3">
        <v>0</v>
      </c>
      <c r="G74" s="3">
        <v>0</v>
      </c>
      <c r="H74" s="3">
        <v>-4780</v>
      </c>
      <c r="I74" s="3">
        <v>-4780</v>
      </c>
      <c r="J74" s="3">
        <v>0</v>
      </c>
      <c r="K74" s="3">
        <v>-4780</v>
      </c>
      <c r="L74" s="3">
        <v>-4780</v>
      </c>
      <c r="M74" s="3">
        <v>-4780</v>
      </c>
      <c r="N74" s="3">
        <v>-4365.34</v>
      </c>
      <c r="O74" s="3">
        <v>-4365</v>
      </c>
      <c r="P74" s="3">
        <v>-4365</v>
      </c>
      <c r="Q74" s="3">
        <v>-4365</v>
      </c>
      <c r="R74" s="3">
        <v>-4365.34</v>
      </c>
      <c r="S74" s="3">
        <v>-4365</v>
      </c>
      <c r="T74" s="3">
        <v>-4365</v>
      </c>
      <c r="U74" s="3">
        <v>-4365</v>
      </c>
      <c r="V74" s="3">
        <v>-4365.34</v>
      </c>
      <c r="W74" s="3">
        <v>-4365</v>
      </c>
      <c r="X74" s="3">
        <v>-4365</v>
      </c>
      <c r="Y74" s="3">
        <v>-4365</v>
      </c>
      <c r="Z74" s="3">
        <v>-4365.3419999999996</v>
      </c>
      <c r="AA74" s="3">
        <v>-4365</v>
      </c>
      <c r="AB74" s="3">
        <v>-4365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</row>
    <row r="75" spans="1:71" ht="16.5" customHeight="1" x14ac:dyDescent="0.3">
      <c r="A75" s="3" t="s">
        <v>820</v>
      </c>
      <c r="B75" s="3">
        <v>0</v>
      </c>
      <c r="C75" s="3">
        <v>0</v>
      </c>
      <c r="D75" s="3">
        <v>0</v>
      </c>
      <c r="E75" s="3">
        <v>0</v>
      </c>
      <c r="F75" s="3">
        <v>-4779.5200000000004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</row>
    <row r="76" spans="1:71" ht="16.5" customHeight="1" x14ac:dyDescent="0.3">
      <c r="A76" s="3" t="s">
        <v>821</v>
      </c>
      <c r="B76" s="3">
        <v>-1213.6400000000001</v>
      </c>
      <c r="C76" s="3">
        <v>-907</v>
      </c>
      <c r="D76" s="3">
        <v>-1648</v>
      </c>
      <c r="E76" s="3">
        <v>-758</v>
      </c>
      <c r="F76" s="3">
        <v>-1190.3399999999999</v>
      </c>
      <c r="G76" s="3">
        <v>-4946</v>
      </c>
      <c r="H76" s="3">
        <v>-5072</v>
      </c>
      <c r="I76" s="3">
        <v>-6574</v>
      </c>
      <c r="J76" s="3">
        <v>-3013.69</v>
      </c>
      <c r="K76" s="3">
        <v>-3173</v>
      </c>
      <c r="L76" s="3">
        <v>-1812</v>
      </c>
      <c r="M76" s="3">
        <v>-2225</v>
      </c>
      <c r="N76" s="3">
        <v>1127.05</v>
      </c>
      <c r="O76" s="3">
        <v>1557</v>
      </c>
      <c r="P76" s="3">
        <v>1145</v>
      </c>
      <c r="Q76" s="3">
        <v>1034</v>
      </c>
      <c r="R76" s="3">
        <v>910.07</v>
      </c>
      <c r="S76" s="3">
        <v>1146</v>
      </c>
      <c r="T76" s="3">
        <v>1124</v>
      </c>
      <c r="U76" s="3">
        <v>3477</v>
      </c>
      <c r="V76" s="3">
        <v>3423.91</v>
      </c>
      <c r="W76" s="3">
        <v>3656</v>
      </c>
      <c r="X76" s="3">
        <v>5824</v>
      </c>
      <c r="Y76" s="3">
        <v>7706</v>
      </c>
      <c r="Z76" s="3">
        <v>7337.2510000000002</v>
      </c>
      <c r="AA76" s="3">
        <v>4584</v>
      </c>
      <c r="AB76" s="3">
        <v>6717</v>
      </c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</row>
    <row r="77" spans="1:71" ht="16.5" customHeight="1" x14ac:dyDescent="0.3">
      <c r="A77" s="3" t="s">
        <v>822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-4780</v>
      </c>
      <c r="H77" s="3">
        <v>0</v>
      </c>
      <c r="I77" s="3">
        <v>0</v>
      </c>
      <c r="J77" s="3">
        <v>-4779.5200000000004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</row>
    <row r="78" spans="1:71" ht="16.5" customHeight="1" x14ac:dyDescent="0.3">
      <c r="A78" s="3" t="s">
        <v>823</v>
      </c>
      <c r="B78" s="3">
        <v>407698.35</v>
      </c>
      <c r="C78" s="3">
        <v>548974</v>
      </c>
      <c r="D78" s="3">
        <v>1357706</v>
      </c>
      <c r="E78" s="3">
        <v>1451232</v>
      </c>
      <c r="F78" s="3">
        <v>1483667.14</v>
      </c>
      <c r="G78" s="3">
        <v>1561828</v>
      </c>
      <c r="H78" s="3">
        <v>1596623</v>
      </c>
      <c r="I78" s="3">
        <v>1663438</v>
      </c>
      <c r="J78" s="3">
        <v>1705520.88</v>
      </c>
      <c r="K78" s="3">
        <v>1779294</v>
      </c>
      <c r="L78" s="3">
        <v>1806761</v>
      </c>
      <c r="M78" s="3">
        <v>1905428</v>
      </c>
      <c r="N78" s="3">
        <v>2004649.54</v>
      </c>
      <c r="O78" s="3">
        <v>2059905</v>
      </c>
      <c r="P78" s="3">
        <v>2060305</v>
      </c>
      <c r="Q78" s="3">
        <v>2179728</v>
      </c>
      <c r="R78" s="3">
        <v>2257310.6</v>
      </c>
      <c r="S78" s="3">
        <v>2392792</v>
      </c>
      <c r="T78" s="3">
        <v>2302207</v>
      </c>
      <c r="U78" s="3">
        <v>2375119</v>
      </c>
      <c r="V78" s="3">
        <v>2428386.84</v>
      </c>
      <c r="W78" s="3">
        <v>2546812</v>
      </c>
      <c r="X78" s="3">
        <v>2487361</v>
      </c>
      <c r="Y78" s="3">
        <v>2594639</v>
      </c>
      <c r="Z78" s="3">
        <v>2647194.4410000001</v>
      </c>
      <c r="AA78" s="3">
        <v>2468832</v>
      </c>
      <c r="AB78" s="3">
        <v>2555427</v>
      </c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</row>
    <row r="79" spans="1:71" ht="16.5" customHeight="1" x14ac:dyDescent="0.3">
      <c r="A79" s="3" t="s">
        <v>824</v>
      </c>
      <c r="B79" s="3">
        <v>-1079.71</v>
      </c>
      <c r="C79" s="3">
        <v>238</v>
      </c>
      <c r="D79" s="3">
        <v>4670</v>
      </c>
      <c r="E79" s="3">
        <v>72691</v>
      </c>
      <c r="F79" s="3">
        <v>73203.02</v>
      </c>
      <c r="G79" s="3">
        <v>61348</v>
      </c>
      <c r="H79" s="3">
        <v>59966</v>
      </c>
      <c r="I79" s="3">
        <v>59396</v>
      </c>
      <c r="J79" s="3">
        <v>53800.19</v>
      </c>
      <c r="K79" s="3">
        <v>47826</v>
      </c>
      <c r="L79" s="3">
        <v>48033</v>
      </c>
      <c r="M79" s="3">
        <v>43056</v>
      </c>
      <c r="N79" s="3">
        <v>-4126.63</v>
      </c>
      <c r="O79" s="3">
        <v>-3991</v>
      </c>
      <c r="P79" s="3">
        <v>-4265</v>
      </c>
      <c r="Q79" s="3">
        <v>-4455</v>
      </c>
      <c r="R79" s="3">
        <v>-4907.01</v>
      </c>
      <c r="S79" s="3">
        <v>-4933</v>
      </c>
      <c r="T79" s="3">
        <v>-5001</v>
      </c>
      <c r="U79" s="3">
        <v>-4588</v>
      </c>
      <c r="V79" s="3">
        <v>-4846.43</v>
      </c>
      <c r="W79" s="3">
        <v>94986</v>
      </c>
      <c r="X79" s="3">
        <v>93128</v>
      </c>
      <c r="Y79" s="3">
        <v>92472</v>
      </c>
      <c r="Z79" s="3">
        <v>96575.058000000005</v>
      </c>
      <c r="AA79" s="3">
        <v>96845</v>
      </c>
      <c r="AB79" s="3">
        <v>95915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</row>
    <row r="80" spans="1:71" ht="16.5" customHeight="1" x14ac:dyDescent="0.3">
      <c r="A80" s="3" t="s">
        <v>825</v>
      </c>
      <c r="B80" s="3">
        <v>406618.64</v>
      </c>
      <c r="C80" s="3">
        <v>549212</v>
      </c>
      <c r="D80" s="3">
        <v>1362376</v>
      </c>
      <c r="E80" s="3">
        <v>1523923</v>
      </c>
      <c r="F80" s="3">
        <v>1556870.17</v>
      </c>
      <c r="G80" s="3">
        <v>1623176</v>
      </c>
      <c r="H80" s="3">
        <v>1656589</v>
      </c>
      <c r="I80" s="3">
        <v>1722834</v>
      </c>
      <c r="J80" s="3">
        <v>1759321.07</v>
      </c>
      <c r="K80" s="3">
        <v>1827120</v>
      </c>
      <c r="L80" s="3">
        <v>1854794</v>
      </c>
      <c r="M80" s="3">
        <v>1948484</v>
      </c>
      <c r="N80" s="3">
        <v>2000522.91</v>
      </c>
      <c r="O80" s="3">
        <v>2055914</v>
      </c>
      <c r="P80" s="3">
        <v>2056040</v>
      </c>
      <c r="Q80" s="3">
        <v>2175273</v>
      </c>
      <c r="R80" s="3">
        <v>2252403.59</v>
      </c>
      <c r="S80" s="3">
        <v>2387859</v>
      </c>
      <c r="T80" s="3">
        <v>2297206</v>
      </c>
      <c r="U80" s="3">
        <v>2370531</v>
      </c>
      <c r="V80" s="3">
        <v>2423540.41</v>
      </c>
      <c r="W80" s="3">
        <v>2641798</v>
      </c>
      <c r="X80" s="3">
        <v>2580489</v>
      </c>
      <c r="Y80" s="3">
        <v>2687111</v>
      </c>
      <c r="Z80" s="3">
        <v>2743769.4989999998</v>
      </c>
      <c r="AA80" s="3">
        <v>2565677</v>
      </c>
      <c r="AB80" s="3">
        <v>2651342</v>
      </c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</row>
    <row r="81" spans="1:71" ht="16.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</row>
    <row r="82" spans="1:71" ht="16.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7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</row>
    <row r="83" spans="1:71" ht="16.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7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</row>
    <row r="84" spans="1:71" ht="16.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7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</row>
    <row r="85" spans="1:71" ht="16.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7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</row>
    <row r="86" spans="1:71" ht="16.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7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</row>
    <row r="87" spans="1:71" ht="16.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7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</row>
    <row r="88" spans="1:71" ht="16.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7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</row>
    <row r="89" spans="1:71" ht="16.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7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</row>
    <row r="90" spans="1:71" ht="16.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7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</row>
    <row r="91" spans="1:71" ht="16.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7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</row>
    <row r="92" spans="1:71" ht="16.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7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</row>
    <row r="93" spans="1:71" ht="16.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7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</row>
    <row r="94" spans="1:71" ht="16.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7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</row>
    <row r="95" spans="1:71" ht="16.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7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</row>
    <row r="96" spans="1:71" ht="16.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7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</row>
    <row r="97" spans="1:71" ht="16.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7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</row>
    <row r="98" spans="1:71" ht="16.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7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</row>
    <row r="99" spans="1:71" ht="16.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7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</row>
    <row r="100" spans="1:71" ht="16.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7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</row>
    <row r="101" spans="1:71" ht="16.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7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</row>
    <row r="102" spans="1:71" ht="16.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7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</row>
    <row r="103" spans="1:71" ht="16.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7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</row>
    <row r="104" spans="1:71" ht="16.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7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</row>
    <row r="105" spans="1:71" ht="16.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7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</row>
    <row r="106" spans="1:71" ht="16.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7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</row>
    <row r="107" spans="1:71" ht="16.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7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</row>
    <row r="108" spans="1:71" ht="16.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7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</row>
    <row r="109" spans="1:71" ht="16.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7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</row>
    <row r="110" spans="1:71" ht="16.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7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</row>
    <row r="111" spans="1:71" ht="16.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7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</row>
    <row r="112" spans="1:71" ht="16.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7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</row>
    <row r="113" spans="1:71" ht="16.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7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</row>
    <row r="114" spans="1:71" ht="16.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7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</row>
    <row r="115" spans="1:71" ht="16.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7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</row>
    <row r="116" spans="1:71" ht="16.5" customHeight="1" x14ac:dyDescent="0.3">
      <c r="A116" s="3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</row>
    <row r="117" spans="1:71" ht="16.5" customHeight="1" x14ac:dyDescent="0.3">
      <c r="A117" s="3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</row>
    <row r="118" spans="1:71" ht="16.5" customHeight="1" x14ac:dyDescent="0.3">
      <c r="A118" s="3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</row>
    <row r="119" spans="1:71" ht="16.5" customHeight="1" x14ac:dyDescent="0.3">
      <c r="A119" s="3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</row>
    <row r="120" spans="1:71" ht="16.5" customHeight="1" x14ac:dyDescent="0.3">
      <c r="A120" s="3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</row>
    <row r="121" spans="1:71" ht="16.5" customHeight="1" x14ac:dyDescent="0.3">
      <c r="A121" s="3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</row>
    <row r="122" spans="1:71" ht="16.5" customHeight="1" x14ac:dyDescent="0.3">
      <c r="A122" s="3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</row>
    <row r="123" spans="1:71" ht="16.5" customHeight="1" x14ac:dyDescent="0.3">
      <c r="A123" s="3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</row>
    <row r="124" spans="1:71" ht="16.5" customHeight="1" x14ac:dyDescent="0.3">
      <c r="A124" s="3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</row>
    <row r="125" spans="1:71" ht="16.5" customHeight="1" x14ac:dyDescent="0.3">
      <c r="A125" s="3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</row>
    <row r="126" spans="1:71" ht="16.5" customHeight="1" x14ac:dyDescent="0.3">
      <c r="A126" s="3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</row>
    <row r="127" spans="1:71" ht="16.5" customHeight="1" x14ac:dyDescent="0.3">
      <c r="A127" s="3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</row>
    <row r="128" spans="1:71" ht="16.5" customHeight="1" x14ac:dyDescent="0.3">
      <c r="A128" s="3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</row>
    <row r="129" spans="1:71" ht="16.5" customHeight="1" x14ac:dyDescent="0.3">
      <c r="A129" s="3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</row>
    <row r="130" spans="1:71" ht="16.5" customHeight="1" x14ac:dyDescent="0.3">
      <c r="A130" s="3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</row>
    <row r="131" spans="1:71" ht="16.5" customHeight="1" x14ac:dyDescent="0.3">
      <c r="A131" s="3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</row>
    <row r="132" spans="1:71" ht="16.5" customHeight="1" x14ac:dyDescent="0.3">
      <c r="A132" s="3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</row>
    <row r="133" spans="1:71" ht="16.5" customHeight="1" x14ac:dyDescent="0.3">
      <c r="A133" s="3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</row>
    <row r="134" spans="1:71" ht="16.5" customHeight="1" x14ac:dyDescent="0.3">
      <c r="A134" s="8" t="s">
        <v>826</v>
      </c>
      <c r="B134" s="7">
        <f t="shared" ref="B134:AY134" si="0">+B35+B40+B43</f>
        <v>438847.94</v>
      </c>
      <c r="C134" s="7">
        <f t="shared" si="0"/>
        <v>227607</v>
      </c>
      <c r="D134" s="7">
        <f t="shared" si="0"/>
        <v>255095</v>
      </c>
      <c r="E134" s="7">
        <f t="shared" si="0"/>
        <v>6335</v>
      </c>
      <c r="F134" s="7">
        <f t="shared" si="0"/>
        <v>4655.6899999999996</v>
      </c>
      <c r="G134" s="7">
        <f t="shared" si="0"/>
        <v>5081</v>
      </c>
      <c r="H134" s="7">
        <f t="shared" si="0"/>
        <v>5671</v>
      </c>
      <c r="I134" s="7">
        <f t="shared" si="0"/>
        <v>4768</v>
      </c>
      <c r="J134" s="7">
        <f t="shared" si="0"/>
        <v>4617.7300000000005</v>
      </c>
      <c r="K134" s="7">
        <f t="shared" si="0"/>
        <v>4668</v>
      </c>
      <c r="L134" s="7">
        <f t="shared" si="0"/>
        <v>4999</v>
      </c>
      <c r="M134" s="7">
        <f t="shared" si="0"/>
        <v>4477</v>
      </c>
      <c r="N134" s="7">
        <f t="shared" si="0"/>
        <v>4258.7</v>
      </c>
      <c r="O134" s="7">
        <f t="shared" si="0"/>
        <v>4045</v>
      </c>
      <c r="P134" s="7">
        <f t="shared" si="0"/>
        <v>5350</v>
      </c>
      <c r="Q134" s="7">
        <f t="shared" si="0"/>
        <v>5342</v>
      </c>
      <c r="R134" s="7">
        <f t="shared" si="0"/>
        <v>5232.51</v>
      </c>
      <c r="S134" s="7">
        <f t="shared" si="0"/>
        <v>4954</v>
      </c>
      <c r="T134" s="7">
        <f t="shared" si="0"/>
        <v>5133</v>
      </c>
      <c r="U134" s="7">
        <f t="shared" si="0"/>
        <v>4939</v>
      </c>
      <c r="V134" s="7">
        <f t="shared" si="0"/>
        <v>5228.62</v>
      </c>
      <c r="W134" s="7">
        <f t="shared" si="0"/>
        <v>24340</v>
      </c>
      <c r="X134" s="7">
        <f t="shared" si="0"/>
        <v>23123</v>
      </c>
      <c r="Y134" s="7">
        <f t="shared" si="0"/>
        <v>17427</v>
      </c>
      <c r="Z134" s="7">
        <f t="shared" si="0"/>
        <v>17582.561000000002</v>
      </c>
      <c r="AA134" s="7">
        <f t="shared" si="0"/>
        <v>31303</v>
      </c>
      <c r="AB134" s="7">
        <f t="shared" si="0"/>
        <v>38547</v>
      </c>
      <c r="AC134" s="7">
        <f t="shared" si="0"/>
        <v>0</v>
      </c>
      <c r="AD134" s="7">
        <f t="shared" si="0"/>
        <v>0</v>
      </c>
      <c r="AE134" s="7">
        <f t="shared" si="0"/>
        <v>0</v>
      </c>
      <c r="AF134" s="7">
        <f t="shared" si="0"/>
        <v>0</v>
      </c>
      <c r="AG134" s="7">
        <f t="shared" si="0"/>
        <v>0</v>
      </c>
      <c r="AH134" s="7">
        <f t="shared" si="0"/>
        <v>0</v>
      </c>
      <c r="AI134" s="7">
        <f t="shared" si="0"/>
        <v>0</v>
      </c>
      <c r="AJ134" s="7">
        <f t="shared" si="0"/>
        <v>0</v>
      </c>
      <c r="AK134" s="7">
        <f t="shared" si="0"/>
        <v>0</v>
      </c>
      <c r="AL134" s="7">
        <f t="shared" si="0"/>
        <v>0</v>
      </c>
      <c r="AM134" s="7">
        <f t="shared" si="0"/>
        <v>0</v>
      </c>
      <c r="AN134" s="7">
        <f t="shared" si="0"/>
        <v>0</v>
      </c>
      <c r="AO134" s="7">
        <f t="shared" si="0"/>
        <v>0</v>
      </c>
      <c r="AP134" s="7">
        <f t="shared" si="0"/>
        <v>0</v>
      </c>
      <c r="AQ134" s="7">
        <f t="shared" si="0"/>
        <v>0</v>
      </c>
      <c r="AR134" s="7">
        <f t="shared" si="0"/>
        <v>0</v>
      </c>
      <c r="AS134" s="7">
        <f t="shared" si="0"/>
        <v>0</v>
      </c>
      <c r="AT134" s="7">
        <f t="shared" si="0"/>
        <v>0</v>
      </c>
      <c r="AU134" s="7">
        <f t="shared" si="0"/>
        <v>0</v>
      </c>
      <c r="AV134" s="7">
        <f t="shared" si="0"/>
        <v>0</v>
      </c>
      <c r="AW134" s="7">
        <f t="shared" si="0"/>
        <v>0</v>
      </c>
      <c r="AX134" s="7">
        <f t="shared" si="0"/>
        <v>0</v>
      </c>
      <c r="AY134" s="7">
        <f t="shared" si="0"/>
        <v>0</v>
      </c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</row>
    <row r="135" spans="1:71" ht="16.5" customHeight="1" x14ac:dyDescent="0.3">
      <c r="A135" s="8" t="s">
        <v>827</v>
      </c>
      <c r="B135" s="7">
        <f t="shared" ref="B135:AY135" si="1">+B50</f>
        <v>56750.53</v>
      </c>
      <c r="C135" s="7">
        <f t="shared" si="1"/>
        <v>36919</v>
      </c>
      <c r="D135" s="7">
        <f t="shared" si="1"/>
        <v>766</v>
      </c>
      <c r="E135" s="7">
        <f t="shared" si="1"/>
        <v>673</v>
      </c>
      <c r="F135" s="7">
        <f t="shared" si="1"/>
        <v>578.88</v>
      </c>
      <c r="G135" s="7">
        <f t="shared" si="1"/>
        <v>484</v>
      </c>
      <c r="H135" s="7">
        <f t="shared" si="1"/>
        <v>389</v>
      </c>
      <c r="I135" s="7">
        <f t="shared" si="1"/>
        <v>293</v>
      </c>
      <c r="J135" s="7">
        <f t="shared" si="1"/>
        <v>195.87</v>
      </c>
      <c r="K135" s="7">
        <f t="shared" si="1"/>
        <v>98</v>
      </c>
      <c r="L135" s="7">
        <f t="shared" si="1"/>
        <v>0</v>
      </c>
      <c r="M135" s="7">
        <f t="shared" si="1"/>
        <v>0</v>
      </c>
      <c r="N135" s="7">
        <f t="shared" si="1"/>
        <v>0</v>
      </c>
      <c r="O135" s="7">
        <f t="shared" si="1"/>
        <v>0</v>
      </c>
      <c r="P135" s="7">
        <f t="shared" si="1"/>
        <v>0</v>
      </c>
      <c r="Q135" s="7">
        <f t="shared" si="1"/>
        <v>0</v>
      </c>
      <c r="R135" s="7">
        <f t="shared" si="1"/>
        <v>0</v>
      </c>
      <c r="S135" s="7">
        <f t="shared" si="1"/>
        <v>741</v>
      </c>
      <c r="T135" s="7">
        <f t="shared" si="1"/>
        <v>591</v>
      </c>
      <c r="U135" s="7">
        <f t="shared" si="1"/>
        <v>504</v>
      </c>
      <c r="V135" s="7">
        <f t="shared" si="1"/>
        <v>419.8</v>
      </c>
      <c r="W135" s="7">
        <f t="shared" si="1"/>
        <v>17496</v>
      </c>
      <c r="X135" s="7">
        <f t="shared" si="1"/>
        <v>15853</v>
      </c>
      <c r="Y135" s="7">
        <f t="shared" si="1"/>
        <v>14174</v>
      </c>
      <c r="Z135" s="7">
        <f t="shared" si="1"/>
        <v>12477.307000000001</v>
      </c>
      <c r="AA135" s="7">
        <f t="shared" si="1"/>
        <v>87437</v>
      </c>
      <c r="AB135" s="7">
        <f t="shared" si="1"/>
        <v>72406</v>
      </c>
      <c r="AC135" s="7">
        <f t="shared" si="1"/>
        <v>0</v>
      </c>
      <c r="AD135" s="7">
        <f t="shared" si="1"/>
        <v>0</v>
      </c>
      <c r="AE135" s="7">
        <f t="shared" si="1"/>
        <v>0</v>
      </c>
      <c r="AF135" s="7">
        <f t="shared" si="1"/>
        <v>0</v>
      </c>
      <c r="AG135" s="7">
        <f t="shared" si="1"/>
        <v>0</v>
      </c>
      <c r="AH135" s="7">
        <f t="shared" si="1"/>
        <v>0</v>
      </c>
      <c r="AI135" s="7">
        <f t="shared" si="1"/>
        <v>0</v>
      </c>
      <c r="AJ135" s="7">
        <f t="shared" si="1"/>
        <v>0</v>
      </c>
      <c r="AK135" s="7">
        <f t="shared" si="1"/>
        <v>0</v>
      </c>
      <c r="AL135" s="7">
        <f t="shared" si="1"/>
        <v>0</v>
      </c>
      <c r="AM135" s="7">
        <f t="shared" si="1"/>
        <v>0</v>
      </c>
      <c r="AN135" s="7">
        <f t="shared" si="1"/>
        <v>0</v>
      </c>
      <c r="AO135" s="7">
        <f t="shared" si="1"/>
        <v>0</v>
      </c>
      <c r="AP135" s="7">
        <f t="shared" si="1"/>
        <v>0</v>
      </c>
      <c r="AQ135" s="7">
        <f t="shared" si="1"/>
        <v>0</v>
      </c>
      <c r="AR135" s="7">
        <f t="shared" si="1"/>
        <v>0</v>
      </c>
      <c r="AS135" s="7">
        <f t="shared" si="1"/>
        <v>0</v>
      </c>
      <c r="AT135" s="7">
        <f t="shared" si="1"/>
        <v>0</v>
      </c>
      <c r="AU135" s="7">
        <f t="shared" si="1"/>
        <v>0</v>
      </c>
      <c r="AV135" s="7">
        <f t="shared" si="1"/>
        <v>0</v>
      </c>
      <c r="AW135" s="7">
        <f t="shared" si="1"/>
        <v>0</v>
      </c>
      <c r="AX135" s="7">
        <f t="shared" si="1"/>
        <v>0</v>
      </c>
      <c r="AY135" s="7">
        <f t="shared" si="1"/>
        <v>0</v>
      </c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</row>
    <row r="136" spans="1:71" ht="16.5" customHeight="1" x14ac:dyDescent="0.3">
      <c r="A136" s="8" t="s">
        <v>828</v>
      </c>
      <c r="B136" s="7">
        <f t="shared" ref="B136:AY136" si="2">SUM(B134:B135)</f>
        <v>495598.47</v>
      </c>
      <c r="C136" s="7">
        <f t="shared" si="2"/>
        <v>264526</v>
      </c>
      <c r="D136" s="7">
        <f t="shared" si="2"/>
        <v>255861</v>
      </c>
      <c r="E136" s="7">
        <f t="shared" si="2"/>
        <v>7008</v>
      </c>
      <c r="F136" s="7">
        <f t="shared" si="2"/>
        <v>5234.57</v>
      </c>
      <c r="G136" s="7">
        <f t="shared" si="2"/>
        <v>5565</v>
      </c>
      <c r="H136" s="7">
        <f t="shared" si="2"/>
        <v>6060</v>
      </c>
      <c r="I136" s="7">
        <f t="shared" si="2"/>
        <v>5061</v>
      </c>
      <c r="J136" s="7">
        <f t="shared" si="2"/>
        <v>4813.6000000000004</v>
      </c>
      <c r="K136" s="7">
        <f t="shared" si="2"/>
        <v>4766</v>
      </c>
      <c r="L136" s="7">
        <f t="shared" si="2"/>
        <v>4999</v>
      </c>
      <c r="M136" s="7">
        <f t="shared" si="2"/>
        <v>4477</v>
      </c>
      <c r="N136" s="7">
        <f t="shared" si="2"/>
        <v>4258.7</v>
      </c>
      <c r="O136" s="7">
        <f t="shared" si="2"/>
        <v>4045</v>
      </c>
      <c r="P136" s="7">
        <f t="shared" si="2"/>
        <v>5350</v>
      </c>
      <c r="Q136" s="7">
        <f t="shared" si="2"/>
        <v>5342</v>
      </c>
      <c r="R136" s="7">
        <f t="shared" si="2"/>
        <v>5232.51</v>
      </c>
      <c r="S136" s="7">
        <f t="shared" si="2"/>
        <v>5695</v>
      </c>
      <c r="T136" s="7">
        <f t="shared" si="2"/>
        <v>5724</v>
      </c>
      <c r="U136" s="7">
        <f t="shared" si="2"/>
        <v>5443</v>
      </c>
      <c r="V136" s="7">
        <f t="shared" si="2"/>
        <v>5648.42</v>
      </c>
      <c r="W136" s="7">
        <f t="shared" si="2"/>
        <v>41836</v>
      </c>
      <c r="X136" s="7">
        <f t="shared" si="2"/>
        <v>38976</v>
      </c>
      <c r="Y136" s="7">
        <f t="shared" si="2"/>
        <v>31601</v>
      </c>
      <c r="Z136" s="7">
        <f t="shared" si="2"/>
        <v>30059.868000000002</v>
      </c>
      <c r="AA136" s="7">
        <f t="shared" si="2"/>
        <v>118740</v>
      </c>
      <c r="AB136" s="7">
        <f t="shared" si="2"/>
        <v>110953</v>
      </c>
      <c r="AC136" s="7">
        <f t="shared" si="2"/>
        <v>0</v>
      </c>
      <c r="AD136" s="7">
        <f t="shared" si="2"/>
        <v>0</v>
      </c>
      <c r="AE136" s="7">
        <f t="shared" si="2"/>
        <v>0</v>
      </c>
      <c r="AF136" s="7">
        <f t="shared" si="2"/>
        <v>0</v>
      </c>
      <c r="AG136" s="7">
        <f t="shared" si="2"/>
        <v>0</v>
      </c>
      <c r="AH136" s="7">
        <f t="shared" si="2"/>
        <v>0</v>
      </c>
      <c r="AI136" s="7">
        <f t="shared" si="2"/>
        <v>0</v>
      </c>
      <c r="AJ136" s="7">
        <f t="shared" si="2"/>
        <v>0</v>
      </c>
      <c r="AK136" s="7">
        <f t="shared" si="2"/>
        <v>0</v>
      </c>
      <c r="AL136" s="7">
        <f t="shared" si="2"/>
        <v>0</v>
      </c>
      <c r="AM136" s="7">
        <f t="shared" si="2"/>
        <v>0</v>
      </c>
      <c r="AN136" s="7">
        <f t="shared" si="2"/>
        <v>0</v>
      </c>
      <c r="AO136" s="7">
        <f t="shared" si="2"/>
        <v>0</v>
      </c>
      <c r="AP136" s="7">
        <f t="shared" si="2"/>
        <v>0</v>
      </c>
      <c r="AQ136" s="7">
        <f t="shared" si="2"/>
        <v>0</v>
      </c>
      <c r="AR136" s="7">
        <f t="shared" si="2"/>
        <v>0</v>
      </c>
      <c r="AS136" s="7">
        <f t="shared" si="2"/>
        <v>0</v>
      </c>
      <c r="AT136" s="7">
        <f t="shared" si="2"/>
        <v>0</v>
      </c>
      <c r="AU136" s="7">
        <f t="shared" si="2"/>
        <v>0</v>
      </c>
      <c r="AV136" s="7">
        <f t="shared" si="2"/>
        <v>0</v>
      </c>
      <c r="AW136" s="7">
        <f t="shared" si="2"/>
        <v>0</v>
      </c>
      <c r="AX136" s="7">
        <f t="shared" si="2"/>
        <v>0</v>
      </c>
      <c r="AY136" s="7">
        <f t="shared" si="2"/>
        <v>0</v>
      </c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</row>
    <row r="137" spans="1:71" ht="16.5" customHeight="1" x14ac:dyDescent="0.3">
      <c r="A137" s="3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</row>
    <row r="138" spans="1:71" ht="16.5" customHeight="1" x14ac:dyDescent="0.3">
      <c r="A138" s="9" t="s">
        <v>829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</row>
    <row r="139" spans="1:71" ht="16.5" customHeight="1" x14ac:dyDescent="0.3">
      <c r="A139" s="3" t="s">
        <v>830</v>
      </c>
      <c r="B139" s="3" t="s">
        <v>831</v>
      </c>
      <c r="C139" s="3" t="s">
        <v>734</v>
      </c>
      <c r="D139" s="3" t="s">
        <v>735</v>
      </c>
      <c r="E139" s="3" t="s">
        <v>736</v>
      </c>
      <c r="F139" s="3" t="s">
        <v>832</v>
      </c>
      <c r="G139" s="3" t="s">
        <v>738</v>
      </c>
      <c r="H139" s="3" t="s">
        <v>739</v>
      </c>
      <c r="I139" s="3" t="s">
        <v>740</v>
      </c>
      <c r="J139" s="3" t="s">
        <v>833</v>
      </c>
      <c r="K139" s="3" t="s">
        <v>742</v>
      </c>
      <c r="L139" s="3" t="s">
        <v>743</v>
      </c>
      <c r="M139" s="3" t="s">
        <v>744</v>
      </c>
      <c r="N139" s="3" t="s">
        <v>834</v>
      </c>
      <c r="O139" s="3" t="s">
        <v>746</v>
      </c>
      <c r="P139" s="3" t="s">
        <v>747</v>
      </c>
      <c r="Q139" s="3" t="s">
        <v>748</v>
      </c>
      <c r="R139" s="3" t="s">
        <v>835</v>
      </c>
      <c r="S139" s="3" t="s">
        <v>750</v>
      </c>
      <c r="T139" s="3" t="s">
        <v>751</v>
      </c>
      <c r="U139" s="3" t="s">
        <v>752</v>
      </c>
      <c r="V139" s="3" t="s">
        <v>836</v>
      </c>
      <c r="W139" s="3" t="s">
        <v>754</v>
      </c>
      <c r="X139" s="3" t="s">
        <v>755</v>
      </c>
      <c r="Y139" s="3" t="s">
        <v>756</v>
      </c>
      <c r="Z139" s="3" t="s">
        <v>837</v>
      </c>
      <c r="AA139" s="3" t="s">
        <v>758</v>
      </c>
      <c r="AB139" s="3" t="s">
        <v>759</v>
      </c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6"/>
      <c r="BR139" s="6"/>
      <c r="BS139" s="6"/>
    </row>
    <row r="140" spans="1:71" ht="16.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</row>
    <row r="141" spans="1:71" ht="16.5" customHeight="1" x14ac:dyDescent="0.3">
      <c r="A141" s="3" t="s">
        <v>838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</row>
    <row r="142" spans="1:71" ht="16.5" customHeight="1" x14ac:dyDescent="0.3">
      <c r="A142" s="3" t="s">
        <v>839</v>
      </c>
      <c r="B142" s="3">
        <v>595442.76249999995</v>
      </c>
      <c r="C142" s="3">
        <v>774001</v>
      </c>
      <c r="D142" s="3">
        <v>671683</v>
      </c>
      <c r="E142" s="3">
        <v>746135</v>
      </c>
      <c r="F142" s="3">
        <v>624937.23</v>
      </c>
      <c r="G142" s="3">
        <v>557232</v>
      </c>
      <c r="H142" s="3">
        <v>800215</v>
      </c>
      <c r="I142" s="3">
        <v>523921</v>
      </c>
      <c r="J142" s="3">
        <v>632295.09</v>
      </c>
      <c r="K142" s="3">
        <v>592346</v>
      </c>
      <c r="L142" s="3">
        <v>824654</v>
      </c>
      <c r="M142" s="3">
        <v>652332</v>
      </c>
      <c r="N142" s="3">
        <v>643154.68000000005</v>
      </c>
      <c r="O142" s="3">
        <v>496541</v>
      </c>
      <c r="P142" s="3">
        <v>844659</v>
      </c>
      <c r="Q142" s="3">
        <v>724057</v>
      </c>
      <c r="R142" s="3">
        <v>622062.17000000004</v>
      </c>
      <c r="S142" s="3">
        <v>702351</v>
      </c>
      <c r="T142" s="3">
        <v>846935</v>
      </c>
      <c r="U142" s="3">
        <v>633391</v>
      </c>
      <c r="V142" s="3">
        <v>644185.01</v>
      </c>
      <c r="W142" s="3">
        <v>775642</v>
      </c>
      <c r="X142" s="3">
        <v>921729</v>
      </c>
      <c r="Y142" s="3">
        <v>815194</v>
      </c>
      <c r="Z142" s="3">
        <v>786912.56799999997</v>
      </c>
      <c r="AA142" s="3">
        <v>830046</v>
      </c>
      <c r="AB142" s="3">
        <v>704413</v>
      </c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3"/>
      <c r="BR142" s="3"/>
      <c r="BS142" s="3"/>
    </row>
    <row r="143" spans="1:71" ht="16.5" customHeight="1" x14ac:dyDescent="0.3">
      <c r="A143" s="3" t="s">
        <v>840</v>
      </c>
      <c r="B143" s="3">
        <v>595442.76249999995</v>
      </c>
      <c r="C143" s="3">
        <v>774001</v>
      </c>
      <c r="D143" s="3">
        <v>671683</v>
      </c>
      <c r="E143" s="3">
        <v>746135</v>
      </c>
      <c r="F143" s="3">
        <v>624937.23</v>
      </c>
      <c r="G143" s="3">
        <v>557232</v>
      </c>
      <c r="H143" s="3">
        <v>800215</v>
      </c>
      <c r="I143" s="3">
        <v>523921</v>
      </c>
      <c r="J143" s="3">
        <v>632295.09</v>
      </c>
      <c r="K143" s="3">
        <v>592346</v>
      </c>
      <c r="L143" s="3">
        <v>824654</v>
      </c>
      <c r="M143" s="3">
        <v>652332</v>
      </c>
      <c r="N143" s="3">
        <v>643154.68000000005</v>
      </c>
      <c r="O143" s="3">
        <v>496541</v>
      </c>
      <c r="P143" s="3">
        <v>844659</v>
      </c>
      <c r="Q143" s="3">
        <v>724057</v>
      </c>
      <c r="R143" s="3">
        <v>622062.17000000004</v>
      </c>
      <c r="S143" s="3">
        <v>702351</v>
      </c>
      <c r="T143" s="3">
        <v>846935</v>
      </c>
      <c r="U143" s="3">
        <v>633391</v>
      </c>
      <c r="V143" s="3">
        <v>644185.01</v>
      </c>
      <c r="W143" s="3">
        <v>775642</v>
      </c>
      <c r="X143" s="3">
        <v>921729</v>
      </c>
      <c r="Y143" s="3">
        <v>815194</v>
      </c>
      <c r="Z143" s="3">
        <v>786912.56799999997</v>
      </c>
      <c r="AA143" s="3">
        <v>830046</v>
      </c>
      <c r="AB143" s="3">
        <v>704413</v>
      </c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3"/>
      <c r="BR143" s="3"/>
      <c r="BS143" s="3"/>
    </row>
    <row r="144" spans="1:71" ht="16.5" customHeight="1" x14ac:dyDescent="0.3">
      <c r="A144" s="3" t="s">
        <v>841</v>
      </c>
      <c r="B144" s="3">
        <v>7175.58</v>
      </c>
      <c r="C144" s="3">
        <v>12589</v>
      </c>
      <c r="D144" s="3">
        <v>8498</v>
      </c>
      <c r="E144" s="3">
        <v>14177</v>
      </c>
      <c r="F144" s="3">
        <v>9006.01</v>
      </c>
      <c r="G144" s="3">
        <v>10013</v>
      </c>
      <c r="H144" s="3">
        <v>11513</v>
      </c>
      <c r="I144" s="3">
        <v>10847</v>
      </c>
      <c r="J144" s="3">
        <v>10087.709999999999</v>
      </c>
      <c r="K144" s="3">
        <v>12398</v>
      </c>
      <c r="L144" s="3">
        <v>12211</v>
      </c>
      <c r="M144" s="3">
        <v>11933</v>
      </c>
      <c r="N144" s="3">
        <v>42977.21</v>
      </c>
      <c r="O144" s="3">
        <v>12880</v>
      </c>
      <c r="P144" s="3">
        <v>14600</v>
      </c>
      <c r="Q144" s="3">
        <v>14337</v>
      </c>
      <c r="R144" s="3">
        <v>16831.79</v>
      </c>
      <c r="S144" s="3">
        <v>26878</v>
      </c>
      <c r="T144" s="3">
        <v>11780</v>
      </c>
      <c r="U144" s="3">
        <v>14796</v>
      </c>
      <c r="V144" s="3">
        <v>15929.72</v>
      </c>
      <c r="W144" s="3">
        <v>21617</v>
      </c>
      <c r="X144" s="3">
        <v>16972</v>
      </c>
      <c r="Y144" s="3">
        <v>18266</v>
      </c>
      <c r="Z144" s="3">
        <v>31217.937999999998</v>
      </c>
      <c r="AA144" s="3">
        <v>15466</v>
      </c>
      <c r="AB144" s="3">
        <v>26315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3"/>
      <c r="BR144" s="3"/>
      <c r="BS144" s="3"/>
    </row>
    <row r="145" spans="1:71" ht="16.5" customHeight="1" x14ac:dyDescent="0.3">
      <c r="A145" s="3" t="s">
        <v>842</v>
      </c>
      <c r="B145" s="3">
        <v>0</v>
      </c>
      <c r="C145" s="3">
        <v>4492</v>
      </c>
      <c r="D145" s="3">
        <v>-3442</v>
      </c>
      <c r="E145" s="3">
        <v>1807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3305</v>
      </c>
      <c r="L145" s="3">
        <v>1646</v>
      </c>
      <c r="M145" s="3">
        <v>2459</v>
      </c>
      <c r="N145" s="3">
        <v>-601.91999999999996</v>
      </c>
      <c r="O145" s="3">
        <v>5857</v>
      </c>
      <c r="P145" s="3">
        <v>2679</v>
      </c>
      <c r="Q145" s="3">
        <v>3829</v>
      </c>
      <c r="R145" s="3">
        <v>5731.97</v>
      </c>
      <c r="S145" s="3">
        <v>13257</v>
      </c>
      <c r="T145" s="3">
        <v>-10362</v>
      </c>
      <c r="U145" s="3">
        <v>1976</v>
      </c>
      <c r="V145" s="3">
        <v>2610.2800000000002</v>
      </c>
      <c r="W145" s="3">
        <v>0</v>
      </c>
      <c r="X145" s="3">
        <v>2798</v>
      </c>
      <c r="Y145" s="3">
        <v>154</v>
      </c>
      <c r="Z145" s="3">
        <v>5119.9949999999999</v>
      </c>
      <c r="AA145" s="3">
        <v>0</v>
      </c>
      <c r="AB145" s="3">
        <v>11869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3"/>
      <c r="BR145" s="3"/>
      <c r="BS145" s="3"/>
    </row>
    <row r="146" spans="1:71" ht="16.5" customHeight="1" x14ac:dyDescent="0.3">
      <c r="A146" s="3" t="s">
        <v>843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8228.7124999999996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3360.6666666666665</v>
      </c>
      <c r="Z146" s="3">
        <v>-0.46800000000000003</v>
      </c>
      <c r="AA146" s="3">
        <v>0</v>
      </c>
      <c r="AB146" s="3">
        <v>0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3"/>
      <c r="BR146" s="3"/>
      <c r="BS146" s="3"/>
    </row>
    <row r="147" spans="1:71" ht="16.5" customHeight="1" x14ac:dyDescent="0.3">
      <c r="A147" s="3" t="s">
        <v>844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5041</v>
      </c>
      <c r="Y147" s="3">
        <v>0</v>
      </c>
      <c r="Z147" s="3">
        <v>0</v>
      </c>
      <c r="AA147" s="3">
        <v>0</v>
      </c>
      <c r="AB147" s="3">
        <v>0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3"/>
      <c r="BR147" s="3"/>
      <c r="BS147" s="3"/>
    </row>
    <row r="148" spans="1:71" ht="16.5" customHeight="1" x14ac:dyDescent="0.3">
      <c r="A148" s="3" t="s">
        <v>845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2531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3"/>
      <c r="BR148" s="3"/>
      <c r="BS148" s="3"/>
    </row>
    <row r="149" spans="1:71" ht="16.5" customHeight="1" x14ac:dyDescent="0.3">
      <c r="A149" s="3" t="s">
        <v>846</v>
      </c>
      <c r="B149" s="3">
        <v>0</v>
      </c>
      <c r="C149" s="3">
        <v>8097</v>
      </c>
      <c r="D149" s="3">
        <v>8498</v>
      </c>
      <c r="E149" s="3">
        <v>12370</v>
      </c>
      <c r="F149" s="3">
        <v>11863.01</v>
      </c>
      <c r="G149" s="3">
        <v>10013</v>
      </c>
      <c r="H149" s="3">
        <v>11513</v>
      </c>
      <c r="I149" s="3">
        <v>0</v>
      </c>
      <c r="J149" s="3">
        <v>0</v>
      </c>
      <c r="K149" s="3">
        <v>9093</v>
      </c>
      <c r="L149" s="3">
        <v>10565</v>
      </c>
      <c r="M149" s="3">
        <v>9474</v>
      </c>
      <c r="N149" s="3">
        <v>10664.28</v>
      </c>
      <c r="O149" s="3">
        <v>7023</v>
      </c>
      <c r="P149" s="3">
        <v>11921</v>
      </c>
      <c r="Q149" s="3">
        <v>10508</v>
      </c>
      <c r="R149" s="3">
        <v>11099.82</v>
      </c>
      <c r="S149" s="3">
        <v>13621</v>
      </c>
      <c r="T149" s="3">
        <v>11780</v>
      </c>
      <c r="U149" s="3">
        <v>12820</v>
      </c>
      <c r="V149" s="3">
        <v>13319.44</v>
      </c>
      <c r="W149" s="3">
        <v>21617</v>
      </c>
      <c r="X149" s="3">
        <v>14174</v>
      </c>
      <c r="Y149" s="3">
        <v>18112</v>
      </c>
      <c r="Z149" s="3">
        <v>26098.411</v>
      </c>
      <c r="AA149" s="3">
        <v>15466</v>
      </c>
      <c r="AB149" s="3">
        <v>11915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3"/>
      <c r="BR149" s="3"/>
      <c r="BS149" s="3"/>
    </row>
    <row r="150" spans="1:71" ht="16.5" customHeight="1" x14ac:dyDescent="0.3">
      <c r="A150" s="3" t="s">
        <v>847</v>
      </c>
      <c r="B150" s="3">
        <v>0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3103</v>
      </c>
      <c r="R150" s="3">
        <v>254.64</v>
      </c>
      <c r="S150" s="3">
        <v>0</v>
      </c>
      <c r="T150" s="3">
        <v>0</v>
      </c>
      <c r="U150" s="3">
        <v>0</v>
      </c>
      <c r="V150" s="3">
        <v>20.55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3"/>
      <c r="BR150" s="3"/>
      <c r="BS150" s="3"/>
    </row>
    <row r="151" spans="1:71" ht="16.5" customHeight="1" x14ac:dyDescent="0.3">
      <c r="A151" s="3" t="s">
        <v>848</v>
      </c>
      <c r="B151" s="3">
        <v>602618.34</v>
      </c>
      <c r="C151" s="3">
        <v>786590</v>
      </c>
      <c r="D151" s="3">
        <v>680181</v>
      </c>
      <c r="E151" s="3">
        <v>760312</v>
      </c>
      <c r="F151" s="3">
        <v>633943.24</v>
      </c>
      <c r="G151" s="3">
        <v>567245</v>
      </c>
      <c r="H151" s="3">
        <v>811728</v>
      </c>
      <c r="I151" s="3">
        <v>534768</v>
      </c>
      <c r="J151" s="3">
        <v>642382.81000000006</v>
      </c>
      <c r="K151" s="3">
        <v>604744</v>
      </c>
      <c r="L151" s="3">
        <v>836865</v>
      </c>
      <c r="M151" s="3">
        <v>664265</v>
      </c>
      <c r="N151" s="3">
        <v>686131.89</v>
      </c>
      <c r="O151" s="3">
        <v>509421</v>
      </c>
      <c r="P151" s="3">
        <v>859259</v>
      </c>
      <c r="Q151" s="3">
        <v>741497</v>
      </c>
      <c r="R151" s="3">
        <v>639148.6</v>
      </c>
      <c r="S151" s="3">
        <v>729229</v>
      </c>
      <c r="T151" s="3">
        <v>858715</v>
      </c>
      <c r="U151" s="3">
        <v>648187</v>
      </c>
      <c r="V151" s="3">
        <v>660196.93000000005</v>
      </c>
      <c r="W151" s="3">
        <v>797259</v>
      </c>
      <c r="X151" s="3">
        <v>938701</v>
      </c>
      <c r="Y151" s="3">
        <v>833460</v>
      </c>
      <c r="Z151" s="3">
        <v>818130.50600000005</v>
      </c>
      <c r="AA151" s="3">
        <v>845512</v>
      </c>
      <c r="AB151" s="3">
        <v>730728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3"/>
      <c r="BR151" s="3"/>
      <c r="BS151" s="3"/>
    </row>
    <row r="152" spans="1:71" ht="16.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3"/>
      <c r="BR152" s="3"/>
      <c r="BS152" s="3"/>
    </row>
    <row r="153" spans="1:71" ht="16.5" customHeight="1" x14ac:dyDescent="0.3">
      <c r="A153" s="3" t="s">
        <v>849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3"/>
      <c r="BR153" s="3"/>
      <c r="BS153" s="3"/>
    </row>
    <row r="154" spans="1:71" ht="16.5" customHeight="1" x14ac:dyDescent="0.3">
      <c r="A154" s="3" t="s">
        <v>850</v>
      </c>
      <c r="B154" s="3">
        <v>399056.875</v>
      </c>
      <c r="C154" s="3">
        <v>473054</v>
      </c>
      <c r="D154" s="3">
        <v>399560</v>
      </c>
      <c r="E154" s="3">
        <v>450241</v>
      </c>
      <c r="F154" s="3">
        <v>376766.83</v>
      </c>
      <c r="G154" s="3">
        <v>336518</v>
      </c>
      <c r="H154" s="3">
        <v>464450</v>
      </c>
      <c r="I154" s="3">
        <v>294247</v>
      </c>
      <c r="J154" s="3">
        <v>395563.94</v>
      </c>
      <c r="K154" s="3">
        <v>341138</v>
      </c>
      <c r="L154" s="3">
        <v>442096</v>
      </c>
      <c r="M154" s="3">
        <v>375773</v>
      </c>
      <c r="N154" s="3">
        <v>364920.52</v>
      </c>
      <c r="O154" s="3">
        <v>316307</v>
      </c>
      <c r="P154" s="3">
        <v>484574</v>
      </c>
      <c r="Q154" s="3">
        <v>448114</v>
      </c>
      <c r="R154" s="3">
        <v>388268.85</v>
      </c>
      <c r="S154" s="3">
        <v>425657</v>
      </c>
      <c r="T154" s="3">
        <v>540013</v>
      </c>
      <c r="U154" s="3">
        <v>421213</v>
      </c>
      <c r="V154" s="3">
        <v>412937.08</v>
      </c>
      <c r="W154" s="3">
        <v>486338</v>
      </c>
      <c r="X154" s="3">
        <v>573193</v>
      </c>
      <c r="Y154" s="3">
        <v>491794</v>
      </c>
      <c r="Z154" s="3">
        <v>532522.33400000003</v>
      </c>
      <c r="AA154" s="3">
        <v>533436</v>
      </c>
      <c r="AB154" s="3">
        <v>454889</v>
      </c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3"/>
      <c r="BR154" s="3"/>
      <c r="BS154" s="3"/>
    </row>
    <row r="155" spans="1:71" ht="16.5" customHeight="1" x14ac:dyDescent="0.3">
      <c r="A155" s="3" t="s">
        <v>851</v>
      </c>
      <c r="B155" s="3">
        <v>399056.875</v>
      </c>
      <c r="C155" s="3">
        <v>473054</v>
      </c>
      <c r="D155" s="3">
        <v>399560</v>
      </c>
      <c r="E155" s="3">
        <v>450241</v>
      </c>
      <c r="F155" s="3">
        <v>376766.83</v>
      </c>
      <c r="G155" s="3">
        <v>336518</v>
      </c>
      <c r="H155" s="3">
        <v>464450</v>
      </c>
      <c r="I155" s="3">
        <v>294247</v>
      </c>
      <c r="J155" s="3">
        <v>395563.94</v>
      </c>
      <c r="K155" s="3">
        <v>341138</v>
      </c>
      <c r="L155" s="3">
        <v>442096</v>
      </c>
      <c r="M155" s="3">
        <v>375773</v>
      </c>
      <c r="N155" s="3">
        <v>364920.52</v>
      </c>
      <c r="O155" s="3">
        <v>316307</v>
      </c>
      <c r="P155" s="3">
        <v>484574</v>
      </c>
      <c r="Q155" s="3">
        <v>448114</v>
      </c>
      <c r="R155" s="3">
        <v>388268.85</v>
      </c>
      <c r="S155" s="3">
        <v>425657</v>
      </c>
      <c r="T155" s="3">
        <v>540013</v>
      </c>
      <c r="U155" s="3">
        <v>421213</v>
      </c>
      <c r="V155" s="3">
        <v>412937.08</v>
      </c>
      <c r="W155" s="3">
        <v>486338</v>
      </c>
      <c r="X155" s="3">
        <v>573193</v>
      </c>
      <c r="Y155" s="3">
        <v>491794</v>
      </c>
      <c r="Z155" s="3">
        <v>532522.33400000003</v>
      </c>
      <c r="AA155" s="3">
        <v>533436</v>
      </c>
      <c r="AB155" s="3">
        <v>454889</v>
      </c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3"/>
      <c r="BR155" s="3"/>
      <c r="BS155" s="3"/>
    </row>
    <row r="156" spans="1:71" ht="16.5" customHeight="1" x14ac:dyDescent="0.3">
      <c r="A156" s="3" t="s">
        <v>852</v>
      </c>
      <c r="B156" s="3">
        <v>150188.755</v>
      </c>
      <c r="C156" s="3">
        <v>129646</v>
      </c>
      <c r="D156" s="3">
        <v>148520</v>
      </c>
      <c r="E156" s="3">
        <v>191813</v>
      </c>
      <c r="F156" s="3">
        <v>210879.18</v>
      </c>
      <c r="G156" s="3">
        <v>135128</v>
      </c>
      <c r="H156" s="3">
        <v>182498</v>
      </c>
      <c r="I156" s="3">
        <v>155410</v>
      </c>
      <c r="J156" s="3">
        <v>219296.28</v>
      </c>
      <c r="K156" s="3">
        <v>186823</v>
      </c>
      <c r="L156" s="3">
        <v>207302</v>
      </c>
      <c r="M156" s="3">
        <v>172654</v>
      </c>
      <c r="N156" s="3">
        <v>203023.55</v>
      </c>
      <c r="O156" s="3">
        <v>128959</v>
      </c>
      <c r="P156" s="3">
        <v>167950</v>
      </c>
      <c r="Q156" s="3">
        <v>154520</v>
      </c>
      <c r="R156" s="3">
        <v>154679.49</v>
      </c>
      <c r="S156" s="3">
        <v>152385</v>
      </c>
      <c r="T156" s="3">
        <v>160483</v>
      </c>
      <c r="U156" s="3">
        <v>138785</v>
      </c>
      <c r="V156" s="3">
        <v>197315.15</v>
      </c>
      <c r="W156" s="3">
        <v>164606</v>
      </c>
      <c r="X156" s="3">
        <v>184274</v>
      </c>
      <c r="Y156" s="3">
        <v>209693</v>
      </c>
      <c r="Z156" s="3">
        <v>222235.93</v>
      </c>
      <c r="AA156" s="3">
        <v>181062</v>
      </c>
      <c r="AB156" s="3">
        <v>168221</v>
      </c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3"/>
      <c r="BR156" s="3"/>
      <c r="BS156" s="3"/>
    </row>
    <row r="157" spans="1:71" ht="16.5" customHeight="1" x14ac:dyDescent="0.3">
      <c r="A157" s="3" t="s">
        <v>853</v>
      </c>
      <c r="B157" s="3">
        <v>103887.08749999999</v>
      </c>
      <c r="C157" s="3">
        <v>82533</v>
      </c>
      <c r="D157" s="3">
        <v>101633</v>
      </c>
      <c r="E157" s="3">
        <v>144584</v>
      </c>
      <c r="F157" s="3">
        <v>145482.72</v>
      </c>
      <c r="G157" s="3">
        <v>79456</v>
      </c>
      <c r="H157" s="3">
        <v>122238</v>
      </c>
      <c r="I157" s="3">
        <v>108880</v>
      </c>
      <c r="J157" s="3">
        <v>151901.74</v>
      </c>
      <c r="K157" s="3">
        <v>117578</v>
      </c>
      <c r="L157" s="3">
        <v>146506</v>
      </c>
      <c r="M157" s="3">
        <v>112614</v>
      </c>
      <c r="N157" s="3">
        <v>129636.47</v>
      </c>
      <c r="O157" s="3">
        <v>69445</v>
      </c>
      <c r="P157" s="3">
        <v>111210</v>
      </c>
      <c r="Q157" s="3">
        <v>91053</v>
      </c>
      <c r="R157" s="3">
        <v>91784.08</v>
      </c>
      <c r="S157" s="3">
        <v>80069</v>
      </c>
      <c r="T157" s="3">
        <v>92895</v>
      </c>
      <c r="U157" s="3">
        <v>78299</v>
      </c>
      <c r="V157" s="3">
        <v>132225</v>
      </c>
      <c r="W157" s="3">
        <v>99111</v>
      </c>
      <c r="X157" s="3">
        <v>108810</v>
      </c>
      <c r="Y157" s="3">
        <v>136863</v>
      </c>
      <c r="Z157" s="3">
        <v>145326.41800000001</v>
      </c>
      <c r="AA157" s="3">
        <v>106005</v>
      </c>
      <c r="AB157" s="3">
        <v>93658</v>
      </c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3"/>
      <c r="BR157" s="3"/>
      <c r="BS157" s="3"/>
    </row>
    <row r="158" spans="1:71" ht="16.5" customHeight="1" x14ac:dyDescent="0.3">
      <c r="A158" s="3" t="s">
        <v>854</v>
      </c>
      <c r="B158" s="3">
        <v>46301.665000000001</v>
      </c>
      <c r="C158" s="3">
        <v>47113</v>
      </c>
      <c r="D158" s="3">
        <v>46887</v>
      </c>
      <c r="E158" s="3">
        <v>47229</v>
      </c>
      <c r="F158" s="3">
        <v>65396.46</v>
      </c>
      <c r="G158" s="3">
        <v>55672</v>
      </c>
      <c r="H158" s="3">
        <v>60260</v>
      </c>
      <c r="I158" s="3">
        <v>46530</v>
      </c>
      <c r="J158" s="3">
        <v>67394.539999999994</v>
      </c>
      <c r="K158" s="3">
        <v>69245</v>
      </c>
      <c r="L158" s="3">
        <v>60796</v>
      </c>
      <c r="M158" s="3">
        <v>60040</v>
      </c>
      <c r="N158" s="3">
        <v>73387.08</v>
      </c>
      <c r="O158" s="3">
        <v>59514</v>
      </c>
      <c r="P158" s="3">
        <v>56740</v>
      </c>
      <c r="Q158" s="3">
        <v>63467</v>
      </c>
      <c r="R158" s="3">
        <v>62895.41</v>
      </c>
      <c r="S158" s="3">
        <v>72316</v>
      </c>
      <c r="T158" s="3">
        <v>67588</v>
      </c>
      <c r="U158" s="3">
        <v>60486</v>
      </c>
      <c r="V158" s="3">
        <v>65090.14</v>
      </c>
      <c r="W158" s="3">
        <v>65495</v>
      </c>
      <c r="X158" s="3">
        <v>75464</v>
      </c>
      <c r="Y158" s="3">
        <v>72830</v>
      </c>
      <c r="Z158" s="3">
        <v>76909.512000000002</v>
      </c>
      <c r="AA158" s="3">
        <v>75057</v>
      </c>
      <c r="AB158" s="3">
        <v>74563</v>
      </c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3"/>
      <c r="BR158" s="3"/>
      <c r="BS158" s="3"/>
    </row>
    <row r="159" spans="1:71" ht="16.5" customHeight="1" x14ac:dyDescent="0.3">
      <c r="A159" s="3" t="s">
        <v>855</v>
      </c>
      <c r="B159" s="3">
        <v>3601.1875</v>
      </c>
      <c r="C159" s="3">
        <v>0</v>
      </c>
      <c r="D159" s="3">
        <v>5162</v>
      </c>
      <c r="E159" s="3">
        <v>0</v>
      </c>
      <c r="F159" s="3">
        <v>40.975000000000001</v>
      </c>
      <c r="G159" s="3">
        <v>4188</v>
      </c>
      <c r="H159" s="3">
        <v>7272</v>
      </c>
      <c r="I159" s="3">
        <v>15412</v>
      </c>
      <c r="J159" s="3">
        <v>-4452.3599999999997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10362</v>
      </c>
      <c r="U159" s="3">
        <v>0</v>
      </c>
      <c r="V159" s="3">
        <v>0</v>
      </c>
      <c r="W159" s="3">
        <v>694</v>
      </c>
      <c r="X159" s="3">
        <v>0</v>
      </c>
      <c r="Y159" s="3">
        <v>0</v>
      </c>
      <c r="Z159" s="3">
        <v>0</v>
      </c>
      <c r="AA159" s="3">
        <v>25600</v>
      </c>
      <c r="AB159" s="3">
        <v>-11869</v>
      </c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3"/>
      <c r="BR159" s="3"/>
      <c r="BS159" s="3"/>
    </row>
    <row r="160" spans="1:71" ht="16.5" customHeight="1" x14ac:dyDescent="0.3">
      <c r="A160" s="3" t="s">
        <v>856</v>
      </c>
      <c r="B160" s="3">
        <v>3601.1875</v>
      </c>
      <c r="C160" s="3">
        <v>0</v>
      </c>
      <c r="D160" s="3">
        <v>5162</v>
      </c>
      <c r="E160" s="3">
        <v>0</v>
      </c>
      <c r="F160" s="3">
        <v>40.975000000000001</v>
      </c>
      <c r="G160" s="3">
        <v>4188</v>
      </c>
      <c r="H160" s="3">
        <v>7272</v>
      </c>
      <c r="I160" s="3">
        <v>15412</v>
      </c>
      <c r="J160" s="3">
        <v>-4452.3599999999997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10362</v>
      </c>
      <c r="U160" s="3">
        <v>0</v>
      </c>
      <c r="V160" s="3">
        <v>0</v>
      </c>
      <c r="W160" s="3">
        <v>694</v>
      </c>
      <c r="X160" s="3">
        <v>0</v>
      </c>
      <c r="Y160" s="3">
        <v>0</v>
      </c>
      <c r="Z160" s="3">
        <v>0</v>
      </c>
      <c r="AA160" s="3">
        <v>25600</v>
      </c>
      <c r="AB160" s="3">
        <v>-11869</v>
      </c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3"/>
      <c r="BR160" s="3"/>
      <c r="BS160" s="3"/>
    </row>
    <row r="161" spans="1:71" ht="16.5" customHeight="1" x14ac:dyDescent="0.3">
      <c r="A161" s="3" t="s">
        <v>857</v>
      </c>
      <c r="B161" s="3">
        <v>0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764.45</v>
      </c>
      <c r="O161" s="3">
        <v>1922</v>
      </c>
      <c r="P161" s="3">
        <v>306</v>
      </c>
      <c r="Q161" s="3">
        <v>0</v>
      </c>
      <c r="R161" s="3">
        <v>0</v>
      </c>
      <c r="S161" s="3">
        <v>2568</v>
      </c>
      <c r="T161" s="3">
        <v>436</v>
      </c>
      <c r="U161" s="3">
        <v>2696</v>
      </c>
      <c r="V161" s="3">
        <v>0</v>
      </c>
      <c r="W161" s="3">
        <v>255</v>
      </c>
      <c r="X161" s="3">
        <v>9779</v>
      </c>
      <c r="Y161" s="3">
        <v>3664</v>
      </c>
      <c r="Z161" s="3">
        <v>4648.2820000000002</v>
      </c>
      <c r="AA161" s="3">
        <v>3105</v>
      </c>
      <c r="AB161" s="3">
        <v>2397</v>
      </c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3"/>
      <c r="BR161" s="3"/>
      <c r="BS161" s="3"/>
    </row>
    <row r="162" spans="1:71" ht="16.5" customHeight="1" x14ac:dyDescent="0.3">
      <c r="A162" s="3" t="s">
        <v>858</v>
      </c>
      <c r="B162" s="3">
        <v>552846.8175</v>
      </c>
      <c r="C162" s="3">
        <v>602700</v>
      </c>
      <c r="D162" s="3">
        <v>553242</v>
      </c>
      <c r="E162" s="3">
        <v>642054</v>
      </c>
      <c r="F162" s="3">
        <v>587809.92000000004</v>
      </c>
      <c r="G162" s="3">
        <v>475834</v>
      </c>
      <c r="H162" s="3">
        <v>654220</v>
      </c>
      <c r="I162" s="3">
        <v>465069</v>
      </c>
      <c r="J162" s="3">
        <v>610407.85</v>
      </c>
      <c r="K162" s="3">
        <v>527961</v>
      </c>
      <c r="L162" s="3">
        <v>649398</v>
      </c>
      <c r="M162" s="3">
        <v>548427</v>
      </c>
      <c r="N162" s="3">
        <v>571001.86</v>
      </c>
      <c r="O162" s="3">
        <v>447188</v>
      </c>
      <c r="P162" s="3">
        <v>652830</v>
      </c>
      <c r="Q162" s="3">
        <v>602634</v>
      </c>
      <c r="R162" s="3">
        <v>542948.34</v>
      </c>
      <c r="S162" s="3">
        <v>580610</v>
      </c>
      <c r="T162" s="3">
        <v>711294</v>
      </c>
      <c r="U162" s="3">
        <v>562694</v>
      </c>
      <c r="V162" s="3">
        <v>604552.22</v>
      </c>
      <c r="W162" s="3">
        <v>651893</v>
      </c>
      <c r="X162" s="3">
        <v>767246</v>
      </c>
      <c r="Y162" s="3">
        <v>705151</v>
      </c>
      <c r="Z162" s="3">
        <v>759406.54599999997</v>
      </c>
      <c r="AA162" s="3">
        <v>743203</v>
      </c>
      <c r="AB162" s="3">
        <v>625507</v>
      </c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3"/>
      <c r="BR162" s="3"/>
      <c r="BS162" s="3"/>
    </row>
    <row r="163" spans="1:71" ht="16.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3"/>
      <c r="BR163" s="3"/>
      <c r="BS163" s="3"/>
    </row>
    <row r="164" spans="1:71" ht="16.5" customHeight="1" x14ac:dyDescent="0.3">
      <c r="A164" s="3" t="s">
        <v>859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3"/>
      <c r="BR164" s="3"/>
      <c r="BS164" s="3"/>
    </row>
    <row r="165" spans="1:71" ht="16.5" customHeight="1" x14ac:dyDescent="0.3">
      <c r="A165" s="3" t="s">
        <v>860</v>
      </c>
      <c r="B165" s="3">
        <v>49771.525000000001</v>
      </c>
      <c r="C165" s="3">
        <v>183890</v>
      </c>
      <c r="D165" s="3">
        <v>126939</v>
      </c>
      <c r="E165" s="3">
        <v>118258</v>
      </c>
      <c r="F165" s="3">
        <v>46133.32</v>
      </c>
      <c r="G165" s="3">
        <v>91411</v>
      </c>
      <c r="H165" s="3">
        <v>157508</v>
      </c>
      <c r="I165" s="3">
        <v>69699</v>
      </c>
      <c r="J165" s="3">
        <v>31974.959999999999</v>
      </c>
      <c r="K165" s="3">
        <v>76783</v>
      </c>
      <c r="L165" s="3">
        <v>187467</v>
      </c>
      <c r="M165" s="3">
        <v>115838</v>
      </c>
      <c r="N165" s="3">
        <v>115130.03</v>
      </c>
      <c r="O165" s="3">
        <v>62233</v>
      </c>
      <c r="P165" s="3">
        <v>206429</v>
      </c>
      <c r="Q165" s="3">
        <v>138863</v>
      </c>
      <c r="R165" s="3">
        <v>96200.26</v>
      </c>
      <c r="S165" s="3">
        <v>148619</v>
      </c>
      <c r="T165" s="3">
        <v>147421</v>
      </c>
      <c r="U165" s="3">
        <v>85493</v>
      </c>
      <c r="V165" s="3">
        <v>55644.7</v>
      </c>
      <c r="W165" s="3">
        <v>145366</v>
      </c>
      <c r="X165" s="3">
        <v>171455</v>
      </c>
      <c r="Y165" s="3">
        <v>128309</v>
      </c>
      <c r="Z165" s="3">
        <v>58723.96</v>
      </c>
      <c r="AA165" s="3">
        <v>102309</v>
      </c>
      <c r="AB165" s="3">
        <v>105221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3"/>
      <c r="BR165" s="3"/>
      <c r="BS165" s="3"/>
    </row>
    <row r="166" spans="1:71" ht="16.5" customHeight="1" x14ac:dyDescent="0.3">
      <c r="A166" s="3" t="s">
        <v>861</v>
      </c>
      <c r="B166" s="3">
        <v>4549.2674999999999</v>
      </c>
      <c r="C166" s="3">
        <v>3316</v>
      </c>
      <c r="D166" s="3">
        <v>2957</v>
      </c>
      <c r="E166" s="3">
        <v>341</v>
      </c>
      <c r="F166" s="3">
        <v>47.55</v>
      </c>
      <c r="G166" s="3">
        <v>39</v>
      </c>
      <c r="H166" s="3">
        <v>57</v>
      </c>
      <c r="I166" s="3">
        <v>36</v>
      </c>
      <c r="J166" s="3">
        <v>38.28</v>
      </c>
      <c r="K166" s="3">
        <v>34</v>
      </c>
      <c r="L166" s="3">
        <v>68</v>
      </c>
      <c r="M166" s="3">
        <v>36</v>
      </c>
      <c r="N166" s="3">
        <v>36.54</v>
      </c>
      <c r="O166" s="3">
        <v>34</v>
      </c>
      <c r="P166" s="3">
        <v>61</v>
      </c>
      <c r="Q166" s="3">
        <v>48</v>
      </c>
      <c r="R166" s="3">
        <v>35.74</v>
      </c>
      <c r="S166" s="3">
        <v>36</v>
      </c>
      <c r="T166" s="3">
        <v>57</v>
      </c>
      <c r="U166" s="3">
        <v>44</v>
      </c>
      <c r="V166" s="3">
        <v>46.78</v>
      </c>
      <c r="W166" s="3">
        <v>228</v>
      </c>
      <c r="X166" s="3">
        <v>354</v>
      </c>
      <c r="Y166" s="3">
        <v>293</v>
      </c>
      <c r="Z166" s="3">
        <v>241.11699999999999</v>
      </c>
      <c r="AA166" s="3">
        <v>863</v>
      </c>
      <c r="AB166" s="3">
        <v>831</v>
      </c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3"/>
      <c r="BR166" s="3"/>
      <c r="BS166" s="3"/>
    </row>
    <row r="167" spans="1:71" ht="16.5" customHeight="1" x14ac:dyDescent="0.3">
      <c r="A167" s="3" t="s">
        <v>862</v>
      </c>
      <c r="B167" s="3">
        <v>11064.705</v>
      </c>
      <c r="C167" s="3">
        <v>34484</v>
      </c>
      <c r="D167" s="3">
        <v>21169</v>
      </c>
      <c r="E167" s="3">
        <v>26097</v>
      </c>
      <c r="F167" s="3">
        <v>14618.29</v>
      </c>
      <c r="G167" s="3">
        <v>19287</v>
      </c>
      <c r="H167" s="3">
        <v>33631</v>
      </c>
      <c r="I167" s="3">
        <v>15336</v>
      </c>
      <c r="J167" s="3">
        <v>4238.6099999999997</v>
      </c>
      <c r="K167" s="3">
        <v>14937</v>
      </c>
      <c r="L167" s="3">
        <v>36677</v>
      </c>
      <c r="M167" s="3">
        <v>26775</v>
      </c>
      <c r="N167" s="3">
        <v>18687.490000000002</v>
      </c>
      <c r="O167" s="3">
        <v>13392</v>
      </c>
      <c r="P167" s="3">
        <v>43066</v>
      </c>
      <c r="Q167" s="3">
        <v>27240</v>
      </c>
      <c r="R167" s="3">
        <v>19333.59</v>
      </c>
      <c r="S167" s="3">
        <v>31394</v>
      </c>
      <c r="T167" s="3">
        <v>29724</v>
      </c>
      <c r="U167" s="3">
        <v>18279</v>
      </c>
      <c r="V167" s="3">
        <v>6229.7</v>
      </c>
      <c r="W167" s="3">
        <v>27360</v>
      </c>
      <c r="X167" s="3">
        <v>37352</v>
      </c>
      <c r="Y167" s="3">
        <v>26698</v>
      </c>
      <c r="Z167" s="3">
        <v>8601.2739999999994</v>
      </c>
      <c r="AA167" s="3">
        <v>18445</v>
      </c>
      <c r="AB167" s="3">
        <v>22741</v>
      </c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3"/>
      <c r="BR167" s="3"/>
      <c r="BS167" s="3"/>
    </row>
    <row r="168" spans="1:71" ht="16.5" customHeight="1" x14ac:dyDescent="0.3">
      <c r="A168" s="3" t="s">
        <v>863</v>
      </c>
      <c r="B168" s="3">
        <v>34157.552499999998</v>
      </c>
      <c r="C168" s="3">
        <v>146090</v>
      </c>
      <c r="D168" s="3">
        <v>102813</v>
      </c>
      <c r="E168" s="3">
        <v>91820</v>
      </c>
      <c r="F168" s="3">
        <v>31467.48</v>
      </c>
      <c r="G168" s="3">
        <v>72085</v>
      </c>
      <c r="H168" s="3">
        <v>123820</v>
      </c>
      <c r="I168" s="3">
        <v>54327</v>
      </c>
      <c r="J168" s="3">
        <v>27698.07</v>
      </c>
      <c r="K168" s="3">
        <v>61812</v>
      </c>
      <c r="L168" s="3">
        <v>150722</v>
      </c>
      <c r="M168" s="3">
        <v>89027</v>
      </c>
      <c r="N168" s="3">
        <v>96405.99</v>
      </c>
      <c r="O168" s="3">
        <v>48807</v>
      </c>
      <c r="P168" s="3">
        <v>163302</v>
      </c>
      <c r="Q168" s="3">
        <v>111575</v>
      </c>
      <c r="R168" s="3">
        <v>76830.929999999993</v>
      </c>
      <c r="S168" s="3">
        <v>117189</v>
      </c>
      <c r="T168" s="3">
        <v>117640</v>
      </c>
      <c r="U168" s="3">
        <v>67170</v>
      </c>
      <c r="V168" s="3">
        <v>49368.22</v>
      </c>
      <c r="W168" s="3">
        <v>117778</v>
      </c>
      <c r="X168" s="3">
        <v>133749</v>
      </c>
      <c r="Y168" s="3">
        <v>101318</v>
      </c>
      <c r="Z168" s="3">
        <v>49881.569000000003</v>
      </c>
      <c r="AA168" s="3">
        <v>83001</v>
      </c>
      <c r="AB168" s="3">
        <v>81649</v>
      </c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3"/>
      <c r="BR168" s="3"/>
      <c r="BS168" s="3"/>
    </row>
    <row r="169" spans="1:71" ht="16.5" customHeight="1" x14ac:dyDescent="0.3">
      <c r="A169" s="3" t="s">
        <v>864</v>
      </c>
      <c r="B169" s="3">
        <v>35750.815000000002</v>
      </c>
      <c r="C169" s="3">
        <v>143205</v>
      </c>
      <c r="D169" s="3">
        <v>97886</v>
      </c>
      <c r="E169" s="3">
        <v>90810</v>
      </c>
      <c r="F169" s="3">
        <v>30532.46</v>
      </c>
      <c r="G169" s="3">
        <v>80134</v>
      </c>
      <c r="H169" s="3">
        <v>125210</v>
      </c>
      <c r="I169" s="3">
        <v>58512</v>
      </c>
      <c r="J169" s="3">
        <v>36697.730000000003</v>
      </c>
      <c r="K169" s="3">
        <v>67918</v>
      </c>
      <c r="L169" s="3">
        <v>151781</v>
      </c>
      <c r="M169" s="3">
        <v>93597</v>
      </c>
      <c r="N169" s="3">
        <v>96950.01</v>
      </c>
      <c r="O169" s="3">
        <v>48777</v>
      </c>
      <c r="P169" s="3">
        <v>163350</v>
      </c>
      <c r="Q169" s="3">
        <v>111712</v>
      </c>
      <c r="R169" s="3">
        <v>77305.48</v>
      </c>
      <c r="S169" s="3">
        <v>117289</v>
      </c>
      <c r="T169" s="3">
        <v>117700</v>
      </c>
      <c r="U169" s="3">
        <v>66853</v>
      </c>
      <c r="V169" s="3">
        <v>49708.74</v>
      </c>
      <c r="W169" s="3">
        <v>115251</v>
      </c>
      <c r="X169" s="3">
        <v>135711</v>
      </c>
      <c r="Y169" s="3">
        <v>102184</v>
      </c>
      <c r="Z169" s="3">
        <v>49916.675999999999</v>
      </c>
      <c r="AA169" s="3">
        <v>82011</v>
      </c>
      <c r="AB169" s="3">
        <v>82753</v>
      </c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3"/>
      <c r="BR169" s="3"/>
      <c r="BS169" s="3"/>
    </row>
    <row r="170" spans="1:71" ht="16.5" customHeight="1" x14ac:dyDescent="0.3">
      <c r="A170" s="3" t="s">
        <v>865</v>
      </c>
      <c r="B170" s="3">
        <v>-1593.2625</v>
      </c>
      <c r="C170" s="3">
        <v>2885</v>
      </c>
      <c r="D170" s="3">
        <v>4927</v>
      </c>
      <c r="E170" s="3">
        <v>1010</v>
      </c>
      <c r="F170" s="3">
        <v>935.02</v>
      </c>
      <c r="G170" s="3">
        <v>-8049</v>
      </c>
      <c r="H170" s="3">
        <v>-1390</v>
      </c>
      <c r="I170" s="3">
        <v>-4185</v>
      </c>
      <c r="J170" s="3">
        <v>-8999.67</v>
      </c>
      <c r="K170" s="3">
        <v>-6106</v>
      </c>
      <c r="L170" s="3">
        <v>-1059</v>
      </c>
      <c r="M170" s="3">
        <v>-4570</v>
      </c>
      <c r="N170" s="3">
        <v>-544.02</v>
      </c>
      <c r="O170" s="3">
        <v>30</v>
      </c>
      <c r="P170" s="3">
        <v>-48</v>
      </c>
      <c r="Q170" s="3">
        <v>-137</v>
      </c>
      <c r="R170" s="3">
        <v>-474.55</v>
      </c>
      <c r="S170" s="3">
        <v>-100</v>
      </c>
      <c r="T170" s="3">
        <v>-60</v>
      </c>
      <c r="U170" s="3">
        <v>317</v>
      </c>
      <c r="V170" s="3">
        <v>-340.51</v>
      </c>
      <c r="W170" s="3">
        <v>2527</v>
      </c>
      <c r="X170" s="3">
        <v>-1962</v>
      </c>
      <c r="Y170" s="3">
        <v>-866</v>
      </c>
      <c r="Z170" s="3">
        <v>-35.106999999999999</v>
      </c>
      <c r="AA170" s="3">
        <v>990</v>
      </c>
      <c r="AB170" s="3">
        <v>-1104</v>
      </c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3"/>
      <c r="BR170" s="3"/>
      <c r="BS170" s="3"/>
    </row>
    <row r="171" spans="1:71" ht="16.5" customHeight="1" x14ac:dyDescent="0.3">
      <c r="A171" s="3" t="s">
        <v>866</v>
      </c>
      <c r="B171" s="3">
        <v>0.16</v>
      </c>
      <c r="C171" s="3">
        <v>0.63646999999999998</v>
      </c>
      <c r="D171" s="3">
        <v>0.42265999999999998</v>
      </c>
      <c r="E171" s="3">
        <v>0.30270000000000002</v>
      </c>
      <c r="F171" s="3">
        <v>5.1929999999999997E-2</v>
      </c>
      <c r="G171" s="3">
        <v>0.26711000000000001</v>
      </c>
      <c r="H171" s="3">
        <v>0.41737000000000002</v>
      </c>
      <c r="I171" s="3">
        <v>0.19</v>
      </c>
      <c r="J171" s="3">
        <v>0.12</v>
      </c>
      <c r="K171" s="3">
        <v>0.23</v>
      </c>
      <c r="L171" s="3">
        <v>0.5</v>
      </c>
      <c r="M171" s="3">
        <v>0.31</v>
      </c>
      <c r="N171" s="3">
        <v>0.32</v>
      </c>
      <c r="O171" s="3">
        <v>0.16</v>
      </c>
      <c r="P171" s="3">
        <v>0.54</v>
      </c>
      <c r="Q171" s="3">
        <v>0.37</v>
      </c>
      <c r="R171" s="3">
        <v>0.26</v>
      </c>
      <c r="S171" s="3">
        <v>0.39</v>
      </c>
      <c r="T171" s="3">
        <v>0.39</v>
      </c>
      <c r="U171" s="3">
        <v>0.22</v>
      </c>
      <c r="V171" s="3">
        <v>0.17</v>
      </c>
      <c r="W171" s="3">
        <v>0.38</v>
      </c>
      <c r="X171" s="3">
        <v>0.45</v>
      </c>
      <c r="Y171" s="3">
        <v>0.34</v>
      </c>
      <c r="Z171" s="3">
        <v>0.16</v>
      </c>
      <c r="AA171" s="3">
        <v>0.27</v>
      </c>
      <c r="AB171" s="3">
        <v>0.27</v>
      </c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3"/>
      <c r="BR171" s="3"/>
      <c r="BS171" s="3"/>
    </row>
    <row r="172" spans="1:71" ht="16.5" customHeight="1" x14ac:dyDescent="0.3">
      <c r="A172" s="3" t="s">
        <v>867</v>
      </c>
      <c r="B172" s="3">
        <v>0</v>
      </c>
      <c r="C172" s="3">
        <v>0</v>
      </c>
      <c r="D172" s="3">
        <v>0.42202000000000001</v>
      </c>
      <c r="E172" s="3">
        <v>0.3</v>
      </c>
      <c r="F172" s="3">
        <v>0.05</v>
      </c>
      <c r="G172" s="3">
        <v>0.27</v>
      </c>
      <c r="H172" s="3">
        <v>0.41</v>
      </c>
      <c r="I172" s="3">
        <v>0.19413</v>
      </c>
      <c r="J172" s="3">
        <v>0.13</v>
      </c>
      <c r="K172" s="3">
        <v>0.23</v>
      </c>
      <c r="L172" s="3">
        <v>0.5</v>
      </c>
      <c r="M172" s="3">
        <v>0.31</v>
      </c>
      <c r="N172" s="3">
        <v>0.32</v>
      </c>
      <c r="O172" s="3">
        <v>0.16</v>
      </c>
      <c r="P172" s="3">
        <v>0.54</v>
      </c>
      <c r="Q172" s="3">
        <v>0.37</v>
      </c>
      <c r="R172" s="3">
        <v>0.25</v>
      </c>
      <c r="S172" s="3">
        <v>0</v>
      </c>
      <c r="T172" s="3">
        <v>0.39</v>
      </c>
      <c r="U172" s="3">
        <v>0.22</v>
      </c>
      <c r="V172" s="3">
        <v>0.17</v>
      </c>
      <c r="W172" s="3">
        <v>0.38</v>
      </c>
      <c r="X172" s="3">
        <v>0.45</v>
      </c>
      <c r="Y172" s="3">
        <v>0.34</v>
      </c>
      <c r="Z172" s="3">
        <v>0.16</v>
      </c>
      <c r="AA172" s="3">
        <v>0.27</v>
      </c>
      <c r="AB172" s="3">
        <v>0.27</v>
      </c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3"/>
      <c r="BR172" s="3"/>
      <c r="BS172" s="3"/>
    </row>
    <row r="173" spans="1:71" ht="16.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3"/>
      <c r="BR173" s="3"/>
      <c r="BS173" s="3"/>
    </row>
    <row r="174" spans="1:71" ht="16.5" customHeight="1" x14ac:dyDescent="0.3">
      <c r="A174" s="3" t="s">
        <v>868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3"/>
      <c r="BR174" s="3"/>
      <c r="BS174" s="3"/>
    </row>
    <row r="175" spans="1:71" ht="16.5" customHeight="1" x14ac:dyDescent="0.3">
      <c r="A175" s="3" t="s">
        <v>863</v>
      </c>
      <c r="B175" s="3">
        <v>34157.552499999998</v>
      </c>
      <c r="C175" s="3">
        <v>146090</v>
      </c>
      <c r="D175" s="3">
        <v>102813</v>
      </c>
      <c r="E175" s="3">
        <v>91820</v>
      </c>
      <c r="F175" s="3">
        <v>31467.48</v>
      </c>
      <c r="G175" s="3">
        <v>72085</v>
      </c>
      <c r="H175" s="3">
        <v>123820</v>
      </c>
      <c r="I175" s="3">
        <v>54327</v>
      </c>
      <c r="J175" s="3">
        <v>27698.07</v>
      </c>
      <c r="K175" s="3">
        <v>61812</v>
      </c>
      <c r="L175" s="3">
        <v>150722</v>
      </c>
      <c r="M175" s="3">
        <v>89027</v>
      </c>
      <c r="N175" s="3">
        <v>96405.99</v>
      </c>
      <c r="O175" s="3">
        <v>48807</v>
      </c>
      <c r="P175" s="3">
        <v>163302</v>
      </c>
      <c r="Q175" s="3">
        <v>111575</v>
      </c>
      <c r="R175" s="3">
        <v>76830.929999999993</v>
      </c>
      <c r="S175" s="3">
        <v>117189</v>
      </c>
      <c r="T175" s="3">
        <v>117640</v>
      </c>
      <c r="U175" s="3">
        <v>67170</v>
      </c>
      <c r="V175" s="3">
        <v>49368.22</v>
      </c>
      <c r="W175" s="3">
        <v>117778</v>
      </c>
      <c r="X175" s="3">
        <v>133749</v>
      </c>
      <c r="Y175" s="3">
        <v>101318</v>
      </c>
      <c r="Z175" s="3">
        <v>49881.569000000003</v>
      </c>
      <c r="AA175" s="3">
        <v>83001</v>
      </c>
      <c r="AB175" s="3">
        <v>81649</v>
      </c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3"/>
      <c r="BR175" s="3"/>
      <c r="BS175" s="3"/>
    </row>
    <row r="176" spans="1:71" ht="16.5" customHeight="1" x14ac:dyDescent="0.3">
      <c r="A176" s="3" t="s">
        <v>869</v>
      </c>
      <c r="B176" s="3">
        <v>0</v>
      </c>
      <c r="C176" s="3">
        <v>422</v>
      </c>
      <c r="D176" s="3">
        <v>0</v>
      </c>
      <c r="E176" s="3">
        <v>0</v>
      </c>
      <c r="F176" s="3">
        <v>15.08</v>
      </c>
      <c r="G176" s="3">
        <v>0</v>
      </c>
      <c r="H176" s="3">
        <v>10</v>
      </c>
      <c r="I176" s="3">
        <v>0</v>
      </c>
      <c r="J176" s="3">
        <v>82.88</v>
      </c>
      <c r="K176" s="3">
        <v>-119</v>
      </c>
      <c r="L176" s="3">
        <v>-28</v>
      </c>
      <c r="M176" s="3">
        <v>-11</v>
      </c>
      <c r="N176" s="3">
        <v>153.16</v>
      </c>
      <c r="O176" s="3">
        <v>0</v>
      </c>
      <c r="P176" s="3">
        <v>333</v>
      </c>
      <c r="Q176" s="3">
        <v>0</v>
      </c>
      <c r="R176" s="3">
        <v>-0.14000000000000001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525</v>
      </c>
      <c r="Y176" s="3">
        <v>0</v>
      </c>
      <c r="Z176" s="3">
        <v>0.218</v>
      </c>
      <c r="AA176" s="3">
        <v>0</v>
      </c>
      <c r="AB176" s="3">
        <v>0</v>
      </c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3"/>
      <c r="BR176" s="3"/>
      <c r="BS176" s="3"/>
    </row>
    <row r="177" spans="1:71" ht="16.5" customHeight="1" x14ac:dyDescent="0.3">
      <c r="A177" s="3" t="s">
        <v>870</v>
      </c>
      <c r="B177" s="3">
        <v>-505.6825</v>
      </c>
      <c r="C177" s="3">
        <v>511</v>
      </c>
      <c r="D177" s="3">
        <v>-1236</v>
      </c>
      <c r="E177" s="3">
        <v>1355</v>
      </c>
      <c r="F177" s="3">
        <v>-854.62</v>
      </c>
      <c r="G177" s="3">
        <v>-7562</v>
      </c>
      <c r="H177" s="3">
        <v>-118</v>
      </c>
      <c r="I177" s="3">
        <v>-2815</v>
      </c>
      <c r="J177" s="3">
        <v>6919.14</v>
      </c>
      <c r="K177" s="3">
        <v>30</v>
      </c>
      <c r="L177" s="3">
        <v>2641</v>
      </c>
      <c r="M177" s="3">
        <v>-815</v>
      </c>
      <c r="N177" s="3">
        <v>1640.36</v>
      </c>
      <c r="O177" s="3">
        <v>535</v>
      </c>
      <c r="P177" s="3">
        <v>-638</v>
      </c>
      <c r="Q177" s="3">
        <v>-164</v>
      </c>
      <c r="R177" s="3">
        <v>-100.81</v>
      </c>
      <c r="S177" s="3">
        <v>310</v>
      </c>
      <c r="T177" s="3">
        <v>-30</v>
      </c>
      <c r="U177" s="3">
        <v>2449</v>
      </c>
      <c r="V177" s="3">
        <v>28.94</v>
      </c>
      <c r="W177" s="3">
        <v>415</v>
      </c>
      <c r="X177" s="3">
        <v>2272</v>
      </c>
      <c r="Y177" s="3">
        <v>2093</v>
      </c>
      <c r="Z177" s="3">
        <v>-425.27</v>
      </c>
      <c r="AA177" s="3">
        <v>-3051</v>
      </c>
      <c r="AB177" s="3">
        <v>2307</v>
      </c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3"/>
      <c r="BR177" s="3"/>
      <c r="BS177" s="3"/>
    </row>
    <row r="178" spans="1:71" ht="16.5" customHeight="1" x14ac:dyDescent="0.3">
      <c r="A178" s="3" t="s">
        <v>871</v>
      </c>
      <c r="B178" s="3">
        <v>33651.870000000003</v>
      </c>
      <c r="C178" s="3">
        <v>147023</v>
      </c>
      <c r="D178" s="3">
        <v>101577</v>
      </c>
      <c r="E178" s="3">
        <v>93175</v>
      </c>
      <c r="F178" s="3">
        <v>30627.94</v>
      </c>
      <c r="G178" s="3">
        <v>64523</v>
      </c>
      <c r="H178" s="3">
        <v>123712</v>
      </c>
      <c r="I178" s="3">
        <v>51512</v>
      </c>
      <c r="J178" s="3">
        <v>34700.080000000002</v>
      </c>
      <c r="K178" s="3">
        <v>61723</v>
      </c>
      <c r="L178" s="3">
        <v>153335</v>
      </c>
      <c r="M178" s="3">
        <v>88201</v>
      </c>
      <c r="N178" s="3">
        <v>98199.51</v>
      </c>
      <c r="O178" s="3">
        <v>49342</v>
      </c>
      <c r="P178" s="3">
        <v>162997</v>
      </c>
      <c r="Q178" s="3">
        <v>111411</v>
      </c>
      <c r="R178" s="3">
        <v>76729.990000000005</v>
      </c>
      <c r="S178" s="3">
        <v>117499</v>
      </c>
      <c r="T178" s="3">
        <v>117610</v>
      </c>
      <c r="U178" s="3">
        <v>69619</v>
      </c>
      <c r="V178" s="3">
        <v>49397.16</v>
      </c>
      <c r="W178" s="3">
        <v>118193</v>
      </c>
      <c r="X178" s="3">
        <v>136546</v>
      </c>
      <c r="Y178" s="3">
        <v>103411</v>
      </c>
      <c r="Z178" s="3">
        <v>49456.517</v>
      </c>
      <c r="AA178" s="3">
        <v>79950</v>
      </c>
      <c r="AB178" s="3">
        <v>83956</v>
      </c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3"/>
      <c r="BR178" s="3"/>
      <c r="BS178" s="3"/>
    </row>
    <row r="179" spans="1:71" ht="16.5" customHeight="1" x14ac:dyDescent="0.3">
      <c r="A179" s="3" t="s">
        <v>872</v>
      </c>
      <c r="B179" s="3">
        <v>35447.404999999999</v>
      </c>
      <c r="C179" s="3">
        <v>143933</v>
      </c>
      <c r="D179" s="3">
        <v>97145</v>
      </c>
      <c r="E179" s="3">
        <v>91523</v>
      </c>
      <c r="F179" s="3">
        <v>30115.759999999998</v>
      </c>
      <c r="G179" s="3">
        <v>76378</v>
      </c>
      <c r="H179" s="3">
        <v>125094</v>
      </c>
      <c r="I179" s="3">
        <v>57010</v>
      </c>
      <c r="J179" s="3">
        <v>40295.74</v>
      </c>
      <c r="K179" s="3">
        <v>67697</v>
      </c>
      <c r="L179" s="3">
        <v>153128</v>
      </c>
      <c r="M179" s="3">
        <v>93178</v>
      </c>
      <c r="N179" s="3">
        <v>98437.18</v>
      </c>
      <c r="O179" s="3">
        <v>49207</v>
      </c>
      <c r="P179" s="3">
        <v>163271</v>
      </c>
      <c r="Q179" s="3">
        <v>111601</v>
      </c>
      <c r="R179" s="3">
        <v>77181.36</v>
      </c>
      <c r="S179" s="3">
        <v>117525</v>
      </c>
      <c r="T179" s="3">
        <v>117678</v>
      </c>
      <c r="U179" s="3">
        <v>69206</v>
      </c>
      <c r="V179" s="3">
        <v>49655.58</v>
      </c>
      <c r="W179" s="3">
        <v>115483</v>
      </c>
      <c r="X179" s="3">
        <v>138404</v>
      </c>
      <c r="Y179" s="3">
        <v>104066</v>
      </c>
      <c r="Z179" s="3">
        <v>49548.235000000001</v>
      </c>
      <c r="AA179" s="3">
        <v>79258</v>
      </c>
      <c r="AB179" s="3">
        <v>84886</v>
      </c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3"/>
      <c r="BR179" s="3"/>
      <c r="BS179" s="3"/>
    </row>
    <row r="180" spans="1:71" ht="16.5" customHeight="1" x14ac:dyDescent="0.3">
      <c r="A180" s="3" t="s">
        <v>873</v>
      </c>
      <c r="B180" s="3">
        <v>-1795.5350000000001</v>
      </c>
      <c r="C180" s="3">
        <v>3090</v>
      </c>
      <c r="D180" s="3">
        <v>4432</v>
      </c>
      <c r="E180" s="3">
        <v>1652</v>
      </c>
      <c r="F180" s="3">
        <v>512.17999999999995</v>
      </c>
      <c r="G180" s="3">
        <v>-11855</v>
      </c>
      <c r="H180" s="3">
        <v>-1382</v>
      </c>
      <c r="I180" s="3">
        <v>-5498</v>
      </c>
      <c r="J180" s="3">
        <v>-5595.67</v>
      </c>
      <c r="K180" s="3">
        <v>-5974</v>
      </c>
      <c r="L180" s="3">
        <v>207</v>
      </c>
      <c r="M180" s="3">
        <v>-4977</v>
      </c>
      <c r="N180" s="3">
        <v>-237.68</v>
      </c>
      <c r="O180" s="3">
        <v>135</v>
      </c>
      <c r="P180" s="3">
        <v>-274</v>
      </c>
      <c r="Q180" s="3">
        <v>-190</v>
      </c>
      <c r="R180" s="3">
        <v>-451.38</v>
      </c>
      <c r="S180" s="3">
        <v>-26</v>
      </c>
      <c r="T180" s="3">
        <v>-68</v>
      </c>
      <c r="U180" s="3">
        <v>413</v>
      </c>
      <c r="V180" s="3">
        <v>-258.42</v>
      </c>
      <c r="W180" s="3">
        <v>2710</v>
      </c>
      <c r="X180" s="3">
        <v>-1858</v>
      </c>
      <c r="Y180" s="3">
        <v>-655</v>
      </c>
      <c r="Z180" s="3">
        <v>-91.718000000000004</v>
      </c>
      <c r="AA180" s="3">
        <v>692</v>
      </c>
      <c r="AB180" s="3">
        <v>-930</v>
      </c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3"/>
      <c r="BR180" s="3"/>
      <c r="BS180" s="3"/>
    </row>
    <row r="181" spans="1:71" ht="16.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3"/>
      <c r="BR181" s="3"/>
      <c r="BS181" s="3"/>
    </row>
    <row r="182" spans="1:71" ht="16.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3"/>
      <c r="BR182" s="3"/>
      <c r="BS182" s="3"/>
    </row>
    <row r="183" spans="1:71" ht="16.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3"/>
      <c r="BR183" s="3"/>
      <c r="BS183" s="3"/>
    </row>
    <row r="184" spans="1:71" ht="16.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3"/>
      <c r="BR184" s="3"/>
      <c r="BS184" s="3"/>
    </row>
    <row r="185" spans="1:71" ht="16.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3"/>
      <c r="BR185" s="3"/>
      <c r="BS185" s="3"/>
    </row>
    <row r="186" spans="1:71" ht="16.5" customHeight="1" x14ac:dyDescent="0.3">
      <c r="A186" s="3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3"/>
      <c r="Q186" s="3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3"/>
      <c r="BR186" s="3"/>
      <c r="BS186" s="3"/>
    </row>
    <row r="187" spans="1:71" ht="16.5" customHeight="1" x14ac:dyDescent="0.3">
      <c r="A187" s="3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3"/>
      <c r="Q187" s="3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3"/>
      <c r="BR187" s="3"/>
      <c r="BS187" s="3"/>
    </row>
    <row r="188" spans="1:71" ht="16.5" customHeight="1" x14ac:dyDescent="0.3">
      <c r="A188" s="3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3"/>
      <c r="Q188" s="3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3"/>
      <c r="BR188" s="3"/>
      <c r="BS188" s="3"/>
    </row>
    <row r="189" spans="1:71" ht="16.5" customHeight="1" x14ac:dyDescent="0.3">
      <c r="A189" s="3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3"/>
      <c r="Q189" s="3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3"/>
      <c r="BR189" s="3"/>
      <c r="BS189" s="3"/>
    </row>
    <row r="190" spans="1:71" ht="16.5" customHeight="1" x14ac:dyDescent="0.3">
      <c r="A190" s="3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3"/>
      <c r="Q190" s="3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3"/>
      <c r="BR190" s="3"/>
      <c r="BS190" s="3"/>
    </row>
    <row r="191" spans="1:71" ht="16.5" customHeight="1" x14ac:dyDescent="0.3">
      <c r="A191" s="3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3"/>
      <c r="Q191" s="3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3"/>
      <c r="BR191" s="3"/>
      <c r="BS191" s="3"/>
    </row>
    <row r="192" spans="1:71" ht="16.5" customHeight="1" x14ac:dyDescent="0.3">
      <c r="A192" s="3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3"/>
      <c r="Q192" s="3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3"/>
      <c r="BR192" s="3"/>
      <c r="BS192" s="3"/>
    </row>
    <row r="193" spans="1:71" ht="16.5" customHeight="1" x14ac:dyDescent="0.3">
      <c r="A193" s="3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3"/>
      <c r="Q193" s="3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3"/>
      <c r="BR193" s="3"/>
      <c r="BS193" s="3"/>
    </row>
    <row r="194" spans="1:71" ht="16.5" customHeight="1" x14ac:dyDescent="0.3">
      <c r="A194" s="3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3"/>
      <c r="Q194" s="3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3"/>
      <c r="BR194" s="3"/>
      <c r="BS194" s="3"/>
    </row>
    <row r="195" spans="1:71" ht="16.5" customHeight="1" x14ac:dyDescent="0.3">
      <c r="A195" s="3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3"/>
      <c r="Q195" s="3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3"/>
      <c r="BR195" s="3"/>
      <c r="BS195" s="3"/>
    </row>
    <row r="196" spans="1:71" ht="16.5" customHeight="1" x14ac:dyDescent="0.3">
      <c r="A196" s="3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3"/>
      <c r="Q196" s="3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3"/>
      <c r="BR196" s="3"/>
      <c r="BS196" s="3"/>
    </row>
    <row r="197" spans="1:71" ht="16.5" customHeight="1" x14ac:dyDescent="0.3">
      <c r="A197" s="3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3"/>
      <c r="Q197" s="3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3"/>
      <c r="BR197" s="3"/>
      <c r="BS197" s="3"/>
    </row>
    <row r="198" spans="1:71" ht="16.5" customHeight="1" x14ac:dyDescent="0.3">
      <c r="A198" s="3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3"/>
      <c r="Q198" s="3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3"/>
      <c r="BR198" s="3"/>
      <c r="BS198" s="3"/>
    </row>
    <row r="199" spans="1:71" ht="16.5" customHeight="1" x14ac:dyDescent="0.3">
      <c r="A199" s="3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3"/>
      <c r="Q199" s="3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3"/>
      <c r="BR199" s="3"/>
      <c r="BS199" s="3"/>
    </row>
    <row r="200" spans="1:71" ht="16.5" customHeight="1" x14ac:dyDescent="0.3">
      <c r="A200" s="3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3"/>
      <c r="Q200" s="3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3"/>
      <c r="BR200" s="3"/>
      <c r="BS200" s="3"/>
    </row>
    <row r="201" spans="1:71" ht="16.5" customHeight="1" x14ac:dyDescent="0.3">
      <c r="A201" s="3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3"/>
      <c r="Q201" s="3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3"/>
      <c r="BR201" s="3"/>
      <c r="BS201" s="3"/>
    </row>
    <row r="202" spans="1:71" ht="16.5" customHeight="1" x14ac:dyDescent="0.3">
      <c r="A202" s="3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3"/>
      <c r="Q202" s="3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3"/>
      <c r="BR202" s="3"/>
      <c r="BS202" s="3"/>
    </row>
    <row r="203" spans="1:71" ht="16.5" customHeight="1" x14ac:dyDescent="0.3">
      <c r="A203" s="3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3"/>
      <c r="Q203" s="3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3"/>
      <c r="BR203" s="3"/>
      <c r="BS203" s="3"/>
    </row>
    <row r="204" spans="1:71" ht="16.5" customHeight="1" x14ac:dyDescent="0.3">
      <c r="A204" s="3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3"/>
      <c r="Q204" s="3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3"/>
      <c r="BR204" s="3"/>
      <c r="BS204" s="3"/>
    </row>
    <row r="205" spans="1:71" ht="16.5" customHeight="1" x14ac:dyDescent="0.3">
      <c r="A205" s="3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3"/>
      <c r="Q205" s="3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3"/>
      <c r="BR205" s="3"/>
      <c r="BS205" s="3"/>
    </row>
    <row r="206" spans="1:71" ht="16.5" customHeight="1" x14ac:dyDescent="0.3">
      <c r="A206" s="3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3"/>
      <c r="Q206" s="3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3"/>
      <c r="BR206" s="3"/>
      <c r="BS206" s="3"/>
    </row>
    <row r="207" spans="1:71" ht="16.5" customHeight="1" x14ac:dyDescent="0.3">
      <c r="A207" s="3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3"/>
      <c r="Q207" s="3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3"/>
      <c r="BR207" s="3"/>
      <c r="BS207" s="3"/>
    </row>
    <row r="208" spans="1:71" ht="16.5" customHeight="1" x14ac:dyDescent="0.3">
      <c r="A208" s="3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3"/>
      <c r="Q208" s="3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3"/>
      <c r="BR208" s="3"/>
      <c r="BS208" s="3"/>
    </row>
    <row r="209" spans="1:71" ht="16.5" customHeight="1" x14ac:dyDescent="0.3">
      <c r="A209" s="3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3"/>
      <c r="Q209" s="3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3"/>
      <c r="BR209" s="3"/>
      <c r="BS209" s="3"/>
    </row>
    <row r="210" spans="1:71" ht="16.5" customHeight="1" x14ac:dyDescent="0.3">
      <c r="A210" s="3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3"/>
      <c r="Q210" s="3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3"/>
      <c r="BR210" s="3"/>
      <c r="BS210" s="3"/>
    </row>
    <row r="211" spans="1:71" ht="16.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</row>
    <row r="212" spans="1:71" ht="16.5" customHeight="1" x14ac:dyDescent="0.3">
      <c r="A212" s="3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3"/>
      <c r="BR212" s="3"/>
      <c r="BS212" s="3"/>
    </row>
    <row r="213" spans="1:71" ht="16.5" customHeight="1" x14ac:dyDescent="0.3">
      <c r="A213" s="8" t="s">
        <v>874</v>
      </c>
      <c r="B213" s="7">
        <f t="shared" ref="B213:BP213" si="3">+B159+B161</f>
        <v>3601.1875</v>
      </c>
      <c r="C213" s="7">
        <f t="shared" si="3"/>
        <v>0</v>
      </c>
      <c r="D213" s="7">
        <f t="shared" si="3"/>
        <v>5162</v>
      </c>
      <c r="E213" s="7">
        <f t="shared" si="3"/>
        <v>0</v>
      </c>
      <c r="F213" s="7">
        <f t="shared" si="3"/>
        <v>40.975000000000001</v>
      </c>
      <c r="G213" s="7">
        <f t="shared" si="3"/>
        <v>4188</v>
      </c>
      <c r="H213" s="7">
        <f t="shared" si="3"/>
        <v>7272</v>
      </c>
      <c r="I213" s="7">
        <f t="shared" si="3"/>
        <v>15412</v>
      </c>
      <c r="J213" s="7">
        <f t="shared" si="3"/>
        <v>-4452.3599999999997</v>
      </c>
      <c r="K213" s="7">
        <f t="shared" si="3"/>
        <v>0</v>
      </c>
      <c r="L213" s="7">
        <f t="shared" si="3"/>
        <v>0</v>
      </c>
      <c r="M213" s="7">
        <f t="shared" si="3"/>
        <v>0</v>
      </c>
      <c r="N213" s="7">
        <f t="shared" si="3"/>
        <v>764.45</v>
      </c>
      <c r="O213" s="7">
        <f t="shared" si="3"/>
        <v>1922</v>
      </c>
      <c r="P213" s="7">
        <f t="shared" si="3"/>
        <v>306</v>
      </c>
      <c r="Q213" s="7">
        <f t="shared" si="3"/>
        <v>0</v>
      </c>
      <c r="R213" s="7">
        <f t="shared" si="3"/>
        <v>0</v>
      </c>
      <c r="S213" s="7">
        <f t="shared" si="3"/>
        <v>2568</v>
      </c>
      <c r="T213" s="7">
        <f t="shared" si="3"/>
        <v>10798</v>
      </c>
      <c r="U213" s="7">
        <f t="shared" si="3"/>
        <v>2696</v>
      </c>
      <c r="V213" s="7">
        <f t="shared" si="3"/>
        <v>0</v>
      </c>
      <c r="W213" s="7">
        <f t="shared" si="3"/>
        <v>949</v>
      </c>
      <c r="X213" s="7">
        <f t="shared" si="3"/>
        <v>9779</v>
      </c>
      <c r="Y213" s="7">
        <f t="shared" si="3"/>
        <v>3664</v>
      </c>
      <c r="Z213" s="7">
        <f t="shared" si="3"/>
        <v>4648.2820000000002</v>
      </c>
      <c r="AA213" s="7">
        <f t="shared" si="3"/>
        <v>28705</v>
      </c>
      <c r="AB213" s="7">
        <f t="shared" si="3"/>
        <v>-9472</v>
      </c>
      <c r="AC213" s="7">
        <f t="shared" si="3"/>
        <v>0</v>
      </c>
      <c r="AD213" s="7">
        <f t="shared" si="3"/>
        <v>0</v>
      </c>
      <c r="AE213" s="7">
        <f t="shared" si="3"/>
        <v>0</v>
      </c>
      <c r="AF213" s="7">
        <f t="shared" si="3"/>
        <v>0</v>
      </c>
      <c r="AG213" s="7">
        <f t="shared" si="3"/>
        <v>0</v>
      </c>
      <c r="AH213" s="7">
        <f t="shared" si="3"/>
        <v>0</v>
      </c>
      <c r="AI213" s="7">
        <f t="shared" si="3"/>
        <v>0</v>
      </c>
      <c r="AJ213" s="7">
        <f t="shared" si="3"/>
        <v>0</v>
      </c>
      <c r="AK213" s="7">
        <f t="shared" si="3"/>
        <v>0</v>
      </c>
      <c r="AL213" s="7">
        <f t="shared" si="3"/>
        <v>0</v>
      </c>
      <c r="AM213" s="7">
        <f t="shared" si="3"/>
        <v>0</v>
      </c>
      <c r="AN213" s="7">
        <f t="shared" si="3"/>
        <v>0</v>
      </c>
      <c r="AO213" s="7">
        <f t="shared" si="3"/>
        <v>0</v>
      </c>
      <c r="AP213" s="7">
        <f t="shared" si="3"/>
        <v>0</v>
      </c>
      <c r="AQ213" s="7">
        <f t="shared" si="3"/>
        <v>0</v>
      </c>
      <c r="AR213" s="7">
        <f t="shared" si="3"/>
        <v>0</v>
      </c>
      <c r="AS213" s="7">
        <f t="shared" si="3"/>
        <v>0</v>
      </c>
      <c r="AT213" s="7">
        <f t="shared" si="3"/>
        <v>0</v>
      </c>
      <c r="AU213" s="7">
        <f t="shared" si="3"/>
        <v>0</v>
      </c>
      <c r="AV213" s="7">
        <f t="shared" si="3"/>
        <v>0</v>
      </c>
      <c r="AW213" s="7">
        <f t="shared" si="3"/>
        <v>0</v>
      </c>
      <c r="AX213" s="7">
        <f t="shared" si="3"/>
        <v>0</v>
      </c>
      <c r="AY213" s="7">
        <f t="shared" si="3"/>
        <v>0</v>
      </c>
      <c r="AZ213" s="7">
        <f t="shared" si="3"/>
        <v>0</v>
      </c>
      <c r="BA213" s="7">
        <f t="shared" si="3"/>
        <v>0</v>
      </c>
      <c r="BB213" s="7">
        <f t="shared" si="3"/>
        <v>0</v>
      </c>
      <c r="BC213" s="7">
        <f t="shared" si="3"/>
        <v>0</v>
      </c>
      <c r="BD213" s="7">
        <f t="shared" si="3"/>
        <v>0</v>
      </c>
      <c r="BE213" s="7">
        <f t="shared" si="3"/>
        <v>0</v>
      </c>
      <c r="BF213" s="7">
        <f t="shared" si="3"/>
        <v>0</v>
      </c>
      <c r="BG213" s="7">
        <f t="shared" si="3"/>
        <v>0</v>
      </c>
      <c r="BH213" s="7">
        <f t="shared" si="3"/>
        <v>0</v>
      </c>
      <c r="BI213" s="7">
        <f t="shared" si="3"/>
        <v>0</v>
      </c>
      <c r="BJ213" s="7">
        <f t="shared" si="3"/>
        <v>0</v>
      </c>
      <c r="BK213" s="7">
        <f t="shared" si="3"/>
        <v>0</v>
      </c>
      <c r="BL213" s="7">
        <f t="shared" si="3"/>
        <v>0</v>
      </c>
      <c r="BM213" s="7">
        <f t="shared" si="3"/>
        <v>0</v>
      </c>
      <c r="BN213" s="7">
        <f t="shared" si="3"/>
        <v>0</v>
      </c>
      <c r="BO213" s="7">
        <f t="shared" si="3"/>
        <v>0</v>
      </c>
      <c r="BP213" s="7">
        <f t="shared" si="3"/>
        <v>0</v>
      </c>
      <c r="BQ213" s="3"/>
      <c r="BR213" s="3"/>
      <c r="BS213" s="3"/>
    </row>
    <row r="214" spans="1:71" ht="16.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7"/>
      <c r="BR214" s="7"/>
      <c r="BS214" s="7"/>
    </row>
    <row r="215" spans="1:71" ht="16.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</row>
    <row r="216" spans="1:71" ht="16.5" customHeight="1" x14ac:dyDescent="0.3">
      <c r="A216" s="4" t="s">
        <v>875</v>
      </c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</row>
    <row r="217" spans="1:71" ht="16.5" customHeight="1" x14ac:dyDescent="0.3">
      <c r="A217" s="3" t="s">
        <v>830</v>
      </c>
      <c r="B217" s="3" t="s">
        <v>733</v>
      </c>
      <c r="C217" s="3" t="s">
        <v>734</v>
      </c>
      <c r="D217" s="3" t="s">
        <v>735</v>
      </c>
      <c r="E217" s="3" t="s">
        <v>736</v>
      </c>
      <c r="F217" s="3" t="s">
        <v>737</v>
      </c>
      <c r="G217" s="3" t="s">
        <v>738</v>
      </c>
      <c r="H217" s="3" t="s">
        <v>739</v>
      </c>
      <c r="I217" s="3" t="s">
        <v>740</v>
      </c>
      <c r="J217" s="3" t="s">
        <v>741</v>
      </c>
      <c r="K217" s="3" t="s">
        <v>742</v>
      </c>
      <c r="L217" s="3" t="s">
        <v>743</v>
      </c>
      <c r="M217" s="3" t="s">
        <v>744</v>
      </c>
      <c r="N217" s="3" t="s">
        <v>745</v>
      </c>
      <c r="O217" s="3" t="s">
        <v>746</v>
      </c>
      <c r="P217" s="3" t="s">
        <v>747</v>
      </c>
      <c r="Q217" s="3" t="s">
        <v>748</v>
      </c>
      <c r="R217" s="3" t="s">
        <v>749</v>
      </c>
      <c r="S217" s="3" t="s">
        <v>750</v>
      </c>
      <c r="T217" s="3" t="s">
        <v>751</v>
      </c>
      <c r="U217" s="3" t="s">
        <v>752</v>
      </c>
      <c r="V217" s="3" t="s">
        <v>753</v>
      </c>
      <c r="W217" s="3" t="s">
        <v>754</v>
      </c>
      <c r="X217" s="3" t="s">
        <v>755</v>
      </c>
      <c r="Y217" s="3" t="s">
        <v>756</v>
      </c>
      <c r="Z217" s="3" t="s">
        <v>757</v>
      </c>
      <c r="AA217" s="3" t="s">
        <v>758</v>
      </c>
      <c r="AB217" s="3" t="s">
        <v>759</v>
      </c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</row>
    <row r="218" spans="1:71" ht="16.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</row>
    <row r="219" spans="1:71" ht="16.5" customHeight="1" x14ac:dyDescent="0.3">
      <c r="A219" s="3" t="s">
        <v>876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</row>
    <row r="220" spans="1:71" ht="16.5" customHeight="1" x14ac:dyDescent="0.3">
      <c r="A220" s="3" t="s">
        <v>877</v>
      </c>
      <c r="B220" s="3">
        <v>136630.21</v>
      </c>
      <c r="C220" s="3">
        <v>146090</v>
      </c>
      <c r="D220" s="3">
        <v>247255</v>
      </c>
      <c r="E220" s="3">
        <v>339075</v>
      </c>
      <c r="F220" s="3">
        <v>370542.48</v>
      </c>
      <c r="G220" s="3">
        <v>72085</v>
      </c>
      <c r="H220" s="3">
        <v>195905</v>
      </c>
      <c r="I220" s="3">
        <v>250232</v>
      </c>
      <c r="J220" s="3">
        <v>277930.07</v>
      </c>
      <c r="K220" s="3">
        <v>61812</v>
      </c>
      <c r="L220" s="3">
        <v>212534</v>
      </c>
      <c r="M220" s="3">
        <v>301561</v>
      </c>
      <c r="N220" s="3">
        <v>397966.99</v>
      </c>
      <c r="O220" s="3">
        <v>48807</v>
      </c>
      <c r="P220" s="3">
        <v>212109</v>
      </c>
      <c r="Q220" s="3">
        <v>323684</v>
      </c>
      <c r="R220" s="3">
        <v>400514.93</v>
      </c>
      <c r="S220" s="3">
        <v>117189</v>
      </c>
      <c r="T220" s="3">
        <v>234829</v>
      </c>
      <c r="U220" s="3">
        <v>301999</v>
      </c>
      <c r="V220" s="3">
        <v>351367.22</v>
      </c>
      <c r="W220" s="3">
        <v>117778</v>
      </c>
      <c r="X220" s="3">
        <v>251527</v>
      </c>
      <c r="Y220" s="3">
        <v>352845</v>
      </c>
      <c r="Z220" s="3">
        <v>402726.56900000002</v>
      </c>
      <c r="AA220" s="3">
        <v>83001</v>
      </c>
      <c r="AB220" s="3">
        <v>164650</v>
      </c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7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</row>
    <row r="221" spans="1:71" ht="16.5" customHeight="1" x14ac:dyDescent="0.3">
      <c r="A221" s="3" t="s">
        <v>878</v>
      </c>
      <c r="B221" s="3">
        <v>79641.119999999995</v>
      </c>
      <c r="C221" s="3">
        <v>22501</v>
      </c>
      <c r="D221" s="3">
        <v>45567</v>
      </c>
      <c r="E221" s="3">
        <v>69579</v>
      </c>
      <c r="F221" s="3">
        <v>92886.67</v>
      </c>
      <c r="G221" s="3">
        <v>23606</v>
      </c>
      <c r="H221" s="3">
        <v>48221</v>
      </c>
      <c r="I221" s="3">
        <v>73596</v>
      </c>
      <c r="J221" s="3">
        <v>108372.4</v>
      </c>
      <c r="K221" s="3">
        <v>37744</v>
      </c>
      <c r="L221" s="3">
        <v>77042</v>
      </c>
      <c r="M221" s="3">
        <v>117307</v>
      </c>
      <c r="N221" s="3">
        <v>158281.84</v>
      </c>
      <c r="O221" s="3">
        <v>39529</v>
      </c>
      <c r="P221" s="3">
        <v>79632</v>
      </c>
      <c r="Q221" s="3">
        <v>119929</v>
      </c>
      <c r="R221" s="3">
        <v>160579.57999999999</v>
      </c>
      <c r="S221" s="3">
        <v>38590</v>
      </c>
      <c r="T221" s="3">
        <v>77517</v>
      </c>
      <c r="U221" s="3">
        <v>118111</v>
      </c>
      <c r="V221" s="3">
        <v>160866.59</v>
      </c>
      <c r="W221" s="3">
        <v>45181</v>
      </c>
      <c r="X221" s="3">
        <v>93177</v>
      </c>
      <c r="Y221" s="3">
        <v>141470</v>
      </c>
      <c r="Z221" s="3">
        <v>191276.758</v>
      </c>
      <c r="AA221" s="3">
        <v>51157</v>
      </c>
      <c r="AB221" s="3">
        <v>102493</v>
      </c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7"/>
      <c r="BA221" s="7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</row>
    <row r="222" spans="1:71" ht="16.5" customHeight="1" x14ac:dyDescent="0.3">
      <c r="A222" s="3" t="s">
        <v>879</v>
      </c>
      <c r="B222" s="3">
        <v>77501.240000000005</v>
      </c>
      <c r="C222" s="3">
        <v>21949</v>
      </c>
      <c r="D222" s="3">
        <v>44459</v>
      </c>
      <c r="E222" s="3">
        <v>67874</v>
      </c>
      <c r="F222" s="3">
        <v>90492.65</v>
      </c>
      <c r="G222" s="3">
        <v>22940</v>
      </c>
      <c r="H222" s="3">
        <v>46738</v>
      </c>
      <c r="I222" s="3">
        <v>71255</v>
      </c>
      <c r="J222" s="3">
        <v>105062.6</v>
      </c>
      <c r="K222" s="3">
        <v>36768</v>
      </c>
      <c r="L222" s="3">
        <v>75037</v>
      </c>
      <c r="M222" s="3">
        <v>114082</v>
      </c>
      <c r="N222" s="3">
        <v>153777.96</v>
      </c>
      <c r="O222" s="3">
        <v>38228</v>
      </c>
      <c r="P222" s="3">
        <v>76984</v>
      </c>
      <c r="Q222" s="3">
        <v>115664</v>
      </c>
      <c r="R222" s="3">
        <v>154555.82999999999</v>
      </c>
      <c r="S222" s="3">
        <v>36819</v>
      </c>
      <c r="T222" s="3">
        <v>73943</v>
      </c>
      <c r="U222" s="3">
        <v>112724</v>
      </c>
      <c r="V222" s="3">
        <v>153621.78</v>
      </c>
      <c r="W222" s="3">
        <v>43317</v>
      </c>
      <c r="X222" s="3">
        <v>89433</v>
      </c>
      <c r="Y222" s="3">
        <v>135826</v>
      </c>
      <c r="Z222" s="3">
        <v>183732.48300000001</v>
      </c>
      <c r="AA222" s="3">
        <v>49730</v>
      </c>
      <c r="AB222" s="3">
        <v>99632</v>
      </c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7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</row>
    <row r="223" spans="1:71" ht="16.5" customHeight="1" x14ac:dyDescent="0.3">
      <c r="A223" s="3" t="s">
        <v>880</v>
      </c>
      <c r="B223" s="3">
        <v>2139.88</v>
      </c>
      <c r="C223" s="3">
        <v>552</v>
      </c>
      <c r="D223" s="3">
        <v>1108</v>
      </c>
      <c r="E223" s="3">
        <v>1705</v>
      </c>
      <c r="F223" s="3">
        <v>2394.02</v>
      </c>
      <c r="G223" s="3">
        <v>666</v>
      </c>
      <c r="H223" s="3">
        <v>1483</v>
      </c>
      <c r="I223" s="3">
        <v>2341</v>
      </c>
      <c r="J223" s="3">
        <v>3309.8</v>
      </c>
      <c r="K223" s="3">
        <v>976</v>
      </c>
      <c r="L223" s="3">
        <v>2005</v>
      </c>
      <c r="M223" s="3">
        <v>3225</v>
      </c>
      <c r="N223" s="3">
        <v>4503.88</v>
      </c>
      <c r="O223" s="3">
        <v>1301</v>
      </c>
      <c r="P223" s="3">
        <v>2648</v>
      </c>
      <c r="Q223" s="3">
        <v>4265</v>
      </c>
      <c r="R223" s="3">
        <v>6023.75</v>
      </c>
      <c r="S223" s="3">
        <v>1771</v>
      </c>
      <c r="T223" s="3">
        <v>3574</v>
      </c>
      <c r="U223" s="3">
        <v>5387</v>
      </c>
      <c r="V223" s="3">
        <v>7244.81</v>
      </c>
      <c r="W223" s="3">
        <v>1864</v>
      </c>
      <c r="X223" s="3">
        <v>3744</v>
      </c>
      <c r="Y223" s="3">
        <v>5644</v>
      </c>
      <c r="Z223" s="3">
        <v>7544.2749999999996</v>
      </c>
      <c r="AA223" s="3">
        <v>1427</v>
      </c>
      <c r="AB223" s="3">
        <v>2861</v>
      </c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7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</row>
    <row r="224" spans="1:71" ht="16.5" customHeight="1" x14ac:dyDescent="0.3">
      <c r="A224" s="3" t="s">
        <v>881</v>
      </c>
      <c r="B224" s="3">
        <v>8711.76</v>
      </c>
      <c r="C224" s="3">
        <v>523</v>
      </c>
      <c r="D224" s="3">
        <v>672</v>
      </c>
      <c r="E224" s="3">
        <v>-28</v>
      </c>
      <c r="F224" s="3">
        <v>-714.44</v>
      </c>
      <c r="G224" s="3">
        <v>-1120</v>
      </c>
      <c r="H224" s="3">
        <v>882</v>
      </c>
      <c r="I224" s="3">
        <v>-754</v>
      </c>
      <c r="J224" s="3">
        <v>-803.19</v>
      </c>
      <c r="K224" s="3">
        <v>61</v>
      </c>
      <c r="L224" s="3">
        <v>1137</v>
      </c>
      <c r="M224" s="3">
        <v>247</v>
      </c>
      <c r="N224" s="3">
        <v>413.78</v>
      </c>
      <c r="O224" s="3">
        <v>-153</v>
      </c>
      <c r="P224" s="3">
        <v>-133</v>
      </c>
      <c r="Q224" s="3">
        <v>-178</v>
      </c>
      <c r="R224" s="3">
        <v>-1469.5</v>
      </c>
      <c r="S224" s="3">
        <v>-36</v>
      </c>
      <c r="T224" s="3">
        <v>-17</v>
      </c>
      <c r="U224" s="3">
        <v>-23</v>
      </c>
      <c r="V224" s="3">
        <v>1428.28</v>
      </c>
      <c r="W224" s="3">
        <v>78</v>
      </c>
      <c r="X224" s="3">
        <v>545</v>
      </c>
      <c r="Y224" s="3">
        <v>1242</v>
      </c>
      <c r="Z224" s="3">
        <v>1169.7950000000001</v>
      </c>
      <c r="AA224" s="3">
        <v>0</v>
      </c>
      <c r="AB224" s="3">
        <v>0</v>
      </c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7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</row>
    <row r="225" spans="1:71" ht="16.5" customHeight="1" x14ac:dyDescent="0.3">
      <c r="A225" s="3" t="s">
        <v>882</v>
      </c>
      <c r="B225" s="3">
        <v>-9110.9500000000007</v>
      </c>
      <c r="C225" s="3">
        <v>3735</v>
      </c>
      <c r="D225" s="3">
        <v>2466</v>
      </c>
      <c r="E225" s="3">
        <v>-888</v>
      </c>
      <c r="F225" s="3">
        <v>1621.28</v>
      </c>
      <c r="G225" s="3">
        <v>-1381</v>
      </c>
      <c r="H225" s="3">
        <v>-1682</v>
      </c>
      <c r="I225" s="3">
        <v>-3884</v>
      </c>
      <c r="J225" s="3">
        <v>-3266.35</v>
      </c>
      <c r="K225" s="3">
        <v>5051</v>
      </c>
      <c r="L225" s="3">
        <v>1903</v>
      </c>
      <c r="M225" s="3">
        <v>3416</v>
      </c>
      <c r="N225" s="3">
        <v>4949.42</v>
      </c>
      <c r="O225" s="3">
        <v>-1475</v>
      </c>
      <c r="P225" s="3">
        <v>-1822</v>
      </c>
      <c r="Q225" s="3">
        <v>-2755</v>
      </c>
      <c r="R225" s="3">
        <v>-3360.17</v>
      </c>
      <c r="S225" s="3">
        <v>-545</v>
      </c>
      <c r="T225" s="3">
        <v>482</v>
      </c>
      <c r="U225" s="3">
        <v>2088</v>
      </c>
      <c r="V225" s="3">
        <v>-1300.1400000000001</v>
      </c>
      <c r="W225" s="3">
        <v>633</v>
      </c>
      <c r="X225" s="3">
        <v>-201</v>
      </c>
      <c r="Y225" s="3">
        <v>179</v>
      </c>
      <c r="Z225" s="3">
        <v>1886.954</v>
      </c>
      <c r="AA225" s="3">
        <v>3103</v>
      </c>
      <c r="AB225" s="3">
        <v>1951</v>
      </c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7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</row>
    <row r="226" spans="1:71" ht="16.5" customHeight="1" x14ac:dyDescent="0.3">
      <c r="A226" s="3" t="s">
        <v>883</v>
      </c>
      <c r="B226" s="3">
        <v>0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1922</v>
      </c>
      <c r="P226" s="3">
        <v>2228</v>
      </c>
      <c r="Q226" s="3">
        <v>-875</v>
      </c>
      <c r="R226" s="3">
        <v>-1129.6400000000001</v>
      </c>
      <c r="S226" s="3">
        <v>2568</v>
      </c>
      <c r="T226" s="3">
        <v>3004</v>
      </c>
      <c r="U226" s="3">
        <v>5700</v>
      </c>
      <c r="V226" s="3">
        <v>-82.2</v>
      </c>
      <c r="W226" s="3">
        <v>255</v>
      </c>
      <c r="X226" s="3">
        <v>10034</v>
      </c>
      <c r="Y226" s="3">
        <v>13698</v>
      </c>
      <c r="Z226" s="3">
        <v>18346.281999999999</v>
      </c>
      <c r="AA226" s="3">
        <v>3105</v>
      </c>
      <c r="AB226" s="3">
        <v>5502</v>
      </c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7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</row>
    <row r="227" spans="1:71" ht="16.5" customHeight="1" x14ac:dyDescent="0.3">
      <c r="A227" s="3" t="s">
        <v>884</v>
      </c>
      <c r="B227" s="3">
        <v>-5051.84</v>
      </c>
      <c r="C227" s="3">
        <v>2880</v>
      </c>
      <c r="D227" s="3">
        <v>3608</v>
      </c>
      <c r="E227" s="3">
        <v>6227</v>
      </c>
      <c r="F227" s="3">
        <v>8110.32</v>
      </c>
      <c r="G227" s="3">
        <v>-10993</v>
      </c>
      <c r="H227" s="3">
        <v>-4098</v>
      </c>
      <c r="I227" s="3">
        <v>3197</v>
      </c>
      <c r="J227" s="3">
        <v>-4685.66</v>
      </c>
      <c r="K227" s="3">
        <v>-2827</v>
      </c>
      <c r="L227" s="3">
        <v>-3474</v>
      </c>
      <c r="M227" s="3">
        <v>-3383</v>
      </c>
      <c r="N227" s="3">
        <v>-1697.98</v>
      </c>
      <c r="O227" s="3">
        <v>-4913</v>
      </c>
      <c r="P227" s="3">
        <v>-2439</v>
      </c>
      <c r="Q227" s="3">
        <v>-2062</v>
      </c>
      <c r="R227" s="3">
        <v>-4761.01</v>
      </c>
      <c r="S227" s="3">
        <v>-1353</v>
      </c>
      <c r="T227" s="3">
        <v>10931</v>
      </c>
      <c r="U227" s="3">
        <v>-930</v>
      </c>
      <c r="V227" s="3">
        <v>1095.42</v>
      </c>
      <c r="W227" s="3">
        <v>2089</v>
      </c>
      <c r="X227" s="3">
        <v>-1343</v>
      </c>
      <c r="Y227" s="3">
        <v>353</v>
      </c>
      <c r="Z227" s="3">
        <v>-424.61900000000003</v>
      </c>
      <c r="AA227" s="3">
        <v>24984</v>
      </c>
      <c r="AB227" s="3">
        <v>2465</v>
      </c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7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</row>
    <row r="228" spans="1:71" ht="16.5" customHeight="1" x14ac:dyDescent="0.3">
      <c r="A228" s="3" t="s">
        <v>885</v>
      </c>
      <c r="B228" s="3">
        <v>0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1434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-3692</v>
      </c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7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</row>
    <row r="229" spans="1:71" ht="16.5" customHeight="1" x14ac:dyDescent="0.3">
      <c r="A229" s="3" t="s">
        <v>886</v>
      </c>
      <c r="B229" s="3">
        <v>0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-29857.06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-10082</v>
      </c>
      <c r="Z229" s="3">
        <v>-10081.531999999999</v>
      </c>
      <c r="AA229" s="3">
        <v>0</v>
      </c>
      <c r="AB229" s="3">
        <v>0</v>
      </c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7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</row>
    <row r="230" spans="1:71" ht="16.5" customHeight="1" x14ac:dyDescent="0.3">
      <c r="A230" s="3" t="s">
        <v>887</v>
      </c>
      <c r="B230" s="3">
        <v>0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-1940</v>
      </c>
      <c r="Q230" s="3">
        <v>-3712</v>
      </c>
      <c r="R230" s="3">
        <v>-4637.79</v>
      </c>
      <c r="S230" s="3">
        <v>-297</v>
      </c>
      <c r="T230" s="3">
        <v>-371</v>
      </c>
      <c r="U230" s="3">
        <v>-853</v>
      </c>
      <c r="V230" s="3">
        <v>-1935.14</v>
      </c>
      <c r="W230" s="3">
        <v>-1531</v>
      </c>
      <c r="X230" s="3">
        <v>-2751</v>
      </c>
      <c r="Y230" s="3">
        <v>-4188</v>
      </c>
      <c r="Z230" s="3">
        <v>-5085.1719999999996</v>
      </c>
      <c r="AA230" s="3">
        <v>2922</v>
      </c>
      <c r="AB230" s="3">
        <v>2828</v>
      </c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7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</row>
    <row r="231" spans="1:71" ht="16.5" customHeight="1" x14ac:dyDescent="0.3">
      <c r="A231" s="3" t="s">
        <v>888</v>
      </c>
      <c r="B231" s="3">
        <v>232.56</v>
      </c>
      <c r="C231" s="3">
        <v>-280</v>
      </c>
      <c r="D231" s="3">
        <v>-1265</v>
      </c>
      <c r="E231" s="3">
        <v>-1258</v>
      </c>
      <c r="F231" s="3">
        <v>-939.26</v>
      </c>
      <c r="G231" s="3">
        <v>19</v>
      </c>
      <c r="H231" s="3">
        <v>-26</v>
      </c>
      <c r="I231" s="3">
        <v>4</v>
      </c>
      <c r="J231" s="3">
        <v>1217.0999999999999</v>
      </c>
      <c r="K231" s="3">
        <v>641</v>
      </c>
      <c r="L231" s="3">
        <v>419</v>
      </c>
      <c r="M231" s="3">
        <v>-1837</v>
      </c>
      <c r="N231" s="3">
        <v>-1834.51</v>
      </c>
      <c r="O231" s="3">
        <v>-261</v>
      </c>
      <c r="P231" s="3">
        <v>-264</v>
      </c>
      <c r="Q231" s="3">
        <v>952</v>
      </c>
      <c r="R231" s="3">
        <v>663.34</v>
      </c>
      <c r="S231" s="3">
        <v>600</v>
      </c>
      <c r="T231" s="3">
        <v>771</v>
      </c>
      <c r="U231" s="3">
        <v>1043</v>
      </c>
      <c r="V231" s="3">
        <v>-2287.2399999999998</v>
      </c>
      <c r="W231" s="3">
        <v>506</v>
      </c>
      <c r="X231" s="3">
        <v>592</v>
      </c>
      <c r="Y231" s="3">
        <v>704</v>
      </c>
      <c r="Z231" s="3">
        <v>-47.435000000000002</v>
      </c>
      <c r="AA231" s="3">
        <v>497</v>
      </c>
      <c r="AB231" s="3">
        <v>485</v>
      </c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7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</row>
    <row r="232" spans="1:71" ht="16.5" customHeight="1" x14ac:dyDescent="0.3">
      <c r="A232" s="3" t="s">
        <v>889</v>
      </c>
      <c r="B232" s="3">
        <v>0</v>
      </c>
      <c r="C232" s="3">
        <v>0</v>
      </c>
      <c r="D232" s="3">
        <v>0</v>
      </c>
      <c r="E232" s="3">
        <v>-1093</v>
      </c>
      <c r="F232" s="3">
        <v>-704.08</v>
      </c>
      <c r="G232" s="3">
        <v>-1128</v>
      </c>
      <c r="H232" s="3">
        <v>-2655</v>
      </c>
      <c r="I232" s="3">
        <v>-3555</v>
      </c>
      <c r="J232" s="3">
        <v>-4600.0600000000004</v>
      </c>
      <c r="K232" s="3">
        <v>-787</v>
      </c>
      <c r="L232" s="3">
        <v>-1520</v>
      </c>
      <c r="M232" s="3">
        <v>-2543</v>
      </c>
      <c r="N232" s="3">
        <v>-3482.02</v>
      </c>
      <c r="O232" s="3">
        <v>-1429</v>
      </c>
      <c r="P232" s="3">
        <v>-1161</v>
      </c>
      <c r="Q232" s="3">
        <v>-1599</v>
      </c>
      <c r="R232" s="3">
        <v>-3834.16</v>
      </c>
      <c r="S232" s="3">
        <v>-1774</v>
      </c>
      <c r="T232" s="3">
        <v>-3755</v>
      </c>
      <c r="U232" s="3">
        <v>-6041</v>
      </c>
      <c r="V232" s="3">
        <v>-8658.11</v>
      </c>
      <c r="W232" s="3">
        <v>-2108</v>
      </c>
      <c r="X232" s="3">
        <v>-14661</v>
      </c>
      <c r="Y232" s="3">
        <v>-8586</v>
      </c>
      <c r="Z232" s="3">
        <v>-11242.203</v>
      </c>
      <c r="AA232" s="3">
        <v>-4601</v>
      </c>
      <c r="AB232" s="3">
        <v>-4763</v>
      </c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7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</row>
    <row r="233" spans="1:71" ht="16.5" customHeight="1" x14ac:dyDescent="0.3">
      <c r="A233" s="3" t="s">
        <v>890</v>
      </c>
      <c r="B233" s="3">
        <v>0</v>
      </c>
      <c r="C233" s="3">
        <v>0</v>
      </c>
      <c r="D233" s="3">
        <v>0</v>
      </c>
      <c r="E233" s="3">
        <v>0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1217</v>
      </c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7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</row>
    <row r="234" spans="1:71" ht="16.5" customHeight="1" x14ac:dyDescent="0.3">
      <c r="A234" s="3" t="s">
        <v>861</v>
      </c>
      <c r="B234" s="3">
        <v>18197.07</v>
      </c>
      <c r="C234" s="3">
        <v>3316</v>
      </c>
      <c r="D234" s="3">
        <v>6275</v>
      </c>
      <c r="E234" s="3">
        <v>6616</v>
      </c>
      <c r="F234" s="3">
        <v>6663.55</v>
      </c>
      <c r="G234" s="3">
        <v>39</v>
      </c>
      <c r="H234" s="3">
        <v>96</v>
      </c>
      <c r="I234" s="3">
        <v>132</v>
      </c>
      <c r="J234" s="3">
        <v>170.28</v>
      </c>
      <c r="K234" s="3">
        <v>34</v>
      </c>
      <c r="L234" s="3">
        <v>102</v>
      </c>
      <c r="M234" s="3">
        <v>138</v>
      </c>
      <c r="N234" s="3">
        <v>174.54</v>
      </c>
      <c r="O234" s="3">
        <v>34</v>
      </c>
      <c r="P234" s="3">
        <v>95</v>
      </c>
      <c r="Q234" s="3">
        <v>143</v>
      </c>
      <c r="R234" s="3">
        <v>178.74</v>
      </c>
      <c r="S234" s="3">
        <v>36</v>
      </c>
      <c r="T234" s="3">
        <v>93</v>
      </c>
      <c r="U234" s="3">
        <v>137</v>
      </c>
      <c r="V234" s="3">
        <v>183.78</v>
      </c>
      <c r="W234" s="3">
        <v>228</v>
      </c>
      <c r="X234" s="3">
        <v>582</v>
      </c>
      <c r="Y234" s="3">
        <v>875</v>
      </c>
      <c r="Z234" s="3">
        <v>1116.117</v>
      </c>
      <c r="AA234" s="3">
        <v>863</v>
      </c>
      <c r="AB234" s="3">
        <v>1694</v>
      </c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7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</row>
    <row r="235" spans="1:71" ht="16.5" customHeight="1" x14ac:dyDescent="0.3">
      <c r="A235" s="3" t="s">
        <v>862</v>
      </c>
      <c r="B235" s="3">
        <v>44258.82</v>
      </c>
      <c r="C235" s="3">
        <v>34484</v>
      </c>
      <c r="D235" s="3">
        <v>55653</v>
      </c>
      <c r="E235" s="3">
        <v>81750</v>
      </c>
      <c r="F235" s="3">
        <v>96368.29</v>
      </c>
      <c r="G235" s="3">
        <v>19287</v>
      </c>
      <c r="H235" s="3">
        <v>52918</v>
      </c>
      <c r="I235" s="3">
        <v>68254</v>
      </c>
      <c r="J235" s="3">
        <v>72492.61</v>
      </c>
      <c r="K235" s="3">
        <v>14937</v>
      </c>
      <c r="L235" s="3">
        <v>51614</v>
      </c>
      <c r="M235" s="3">
        <v>78389</v>
      </c>
      <c r="N235" s="3">
        <v>97076.49</v>
      </c>
      <c r="O235" s="3">
        <v>13392</v>
      </c>
      <c r="P235" s="3">
        <v>56458</v>
      </c>
      <c r="Q235" s="3">
        <v>83698</v>
      </c>
      <c r="R235" s="3">
        <v>103031.59</v>
      </c>
      <c r="S235" s="3">
        <v>31394</v>
      </c>
      <c r="T235" s="3">
        <v>61118</v>
      </c>
      <c r="U235" s="3">
        <v>79397</v>
      </c>
      <c r="V235" s="3">
        <v>85626.7</v>
      </c>
      <c r="W235" s="3">
        <v>27360</v>
      </c>
      <c r="X235" s="3">
        <v>64712</v>
      </c>
      <c r="Y235" s="3">
        <v>91410</v>
      </c>
      <c r="Z235" s="3">
        <v>100011.274</v>
      </c>
      <c r="AA235" s="3">
        <v>18445</v>
      </c>
      <c r="AB235" s="3">
        <v>41186</v>
      </c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7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</row>
    <row r="236" spans="1:71" ht="16.5" customHeight="1" x14ac:dyDescent="0.3">
      <c r="A236" s="3" t="s">
        <v>891</v>
      </c>
      <c r="B236" s="3">
        <v>1435.17</v>
      </c>
      <c r="C236" s="3">
        <v>1017</v>
      </c>
      <c r="D236" s="3">
        <v>1344</v>
      </c>
      <c r="E236" s="3">
        <v>3711</v>
      </c>
      <c r="F236" s="3">
        <v>4163.13</v>
      </c>
      <c r="G236" s="3">
        <v>927</v>
      </c>
      <c r="H236" s="3">
        <v>2966</v>
      </c>
      <c r="I236" s="3">
        <v>4891</v>
      </c>
      <c r="J236" s="3">
        <v>7321.53</v>
      </c>
      <c r="K236" s="3">
        <v>1613</v>
      </c>
      <c r="L236" s="3">
        <v>3134</v>
      </c>
      <c r="M236" s="3">
        <v>4743</v>
      </c>
      <c r="N236" s="3">
        <v>5917.49</v>
      </c>
      <c r="O236" s="3">
        <v>863</v>
      </c>
      <c r="P236" s="3">
        <v>1708</v>
      </c>
      <c r="Q236" s="3">
        <v>2457</v>
      </c>
      <c r="R236" s="3">
        <v>3473.5</v>
      </c>
      <c r="S236" s="3">
        <v>5878</v>
      </c>
      <c r="T236" s="3">
        <v>8373</v>
      </c>
      <c r="U236" s="3">
        <v>13044</v>
      </c>
      <c r="V236" s="3">
        <v>17461.77</v>
      </c>
      <c r="W236" s="3">
        <v>-6145</v>
      </c>
      <c r="X236" s="3">
        <v>10798</v>
      </c>
      <c r="Y236" s="3">
        <v>14898</v>
      </c>
      <c r="Z236" s="3">
        <v>17224.010999999999</v>
      </c>
      <c r="AA236" s="3">
        <v>1562</v>
      </c>
      <c r="AB236" s="3">
        <v>4429</v>
      </c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7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</row>
    <row r="237" spans="1:71" ht="16.5" customHeight="1" x14ac:dyDescent="0.3">
      <c r="A237" s="3" t="s">
        <v>892</v>
      </c>
      <c r="B237" s="3">
        <v>274943.93</v>
      </c>
      <c r="C237" s="3">
        <v>214266</v>
      </c>
      <c r="D237" s="3">
        <v>361575</v>
      </c>
      <c r="E237" s="3">
        <v>503691</v>
      </c>
      <c r="F237" s="3">
        <v>577997.93999999994</v>
      </c>
      <c r="G237" s="3">
        <v>101341</v>
      </c>
      <c r="H237" s="3">
        <v>292527</v>
      </c>
      <c r="I237" s="3">
        <v>392113</v>
      </c>
      <c r="J237" s="3">
        <v>454148.73</v>
      </c>
      <c r="K237" s="3">
        <v>118279</v>
      </c>
      <c r="L237" s="3">
        <v>342891</v>
      </c>
      <c r="M237" s="3">
        <v>498038</v>
      </c>
      <c r="N237" s="3">
        <v>627909</v>
      </c>
      <c r="O237" s="3">
        <v>96316</v>
      </c>
      <c r="P237" s="3">
        <v>344471</v>
      </c>
      <c r="Q237" s="3">
        <v>519682</v>
      </c>
      <c r="R237" s="3">
        <v>650683.42000000004</v>
      </c>
      <c r="S237" s="3">
        <v>192250</v>
      </c>
      <c r="T237" s="3">
        <v>392975</v>
      </c>
      <c r="U237" s="3">
        <v>513672</v>
      </c>
      <c r="V237" s="3">
        <v>603766.93999999994</v>
      </c>
      <c r="W237" s="3">
        <v>184324</v>
      </c>
      <c r="X237" s="3">
        <v>413011</v>
      </c>
      <c r="Y237" s="3">
        <v>594818</v>
      </c>
      <c r="Z237" s="3">
        <v>706876.799</v>
      </c>
      <c r="AA237" s="3">
        <v>185038</v>
      </c>
      <c r="AB237" s="3">
        <v>320445</v>
      </c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7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</row>
    <row r="238" spans="1:71" ht="16.5" customHeight="1" x14ac:dyDescent="0.3">
      <c r="A238" s="3" t="s">
        <v>893</v>
      </c>
      <c r="B238" s="3">
        <v>-75327.429999999993</v>
      </c>
      <c r="C238" s="3">
        <v>-25603</v>
      </c>
      <c r="D238" s="3">
        <v>-175785</v>
      </c>
      <c r="E238" s="3">
        <v>-70269</v>
      </c>
      <c r="F238" s="3">
        <v>-142744.62</v>
      </c>
      <c r="G238" s="3">
        <v>10530</v>
      </c>
      <c r="H238" s="3">
        <v>-40983</v>
      </c>
      <c r="I238" s="3">
        <v>14878</v>
      </c>
      <c r="J238" s="3">
        <v>-20362.21</v>
      </c>
      <c r="K238" s="3">
        <v>-43907</v>
      </c>
      <c r="L238" s="3">
        <v>-83386</v>
      </c>
      <c r="M238" s="3">
        <v>45383</v>
      </c>
      <c r="N238" s="3">
        <v>74368.990000000005</v>
      </c>
      <c r="O238" s="3">
        <v>-89954</v>
      </c>
      <c r="P238" s="3">
        <v>-110903</v>
      </c>
      <c r="Q238" s="3">
        <v>-73697</v>
      </c>
      <c r="R238" s="3">
        <v>111787.24</v>
      </c>
      <c r="S238" s="3">
        <v>-104220</v>
      </c>
      <c r="T238" s="3">
        <v>-101813</v>
      </c>
      <c r="U238" s="3">
        <v>-45543</v>
      </c>
      <c r="V238" s="3">
        <v>-80983.199999999997</v>
      </c>
      <c r="W238" s="3">
        <v>-66221</v>
      </c>
      <c r="X238" s="3">
        <v>-185260</v>
      </c>
      <c r="Y238" s="3">
        <v>-39376</v>
      </c>
      <c r="Z238" s="3">
        <v>-69844.582999999999</v>
      </c>
      <c r="AA238" s="3">
        <v>-62563</v>
      </c>
      <c r="AB238" s="3">
        <v>-10684</v>
      </c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7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</row>
    <row r="239" spans="1:71" ht="16.5" customHeight="1" x14ac:dyDescent="0.3">
      <c r="A239" s="3" t="s">
        <v>894</v>
      </c>
      <c r="B239" s="3">
        <v>-21516.77</v>
      </c>
      <c r="C239" s="3">
        <v>-10809</v>
      </c>
      <c r="D239" s="3">
        <v>-65029</v>
      </c>
      <c r="E239" s="3">
        <v>11337</v>
      </c>
      <c r="F239" s="3">
        <v>-18411.62</v>
      </c>
      <c r="G239" s="3">
        <v>54211</v>
      </c>
      <c r="H239" s="3">
        <v>-27421</v>
      </c>
      <c r="I239" s="3">
        <v>46940</v>
      </c>
      <c r="J239" s="3">
        <v>3620.75</v>
      </c>
      <c r="K239" s="3">
        <v>15797</v>
      </c>
      <c r="L239" s="3">
        <v>-90368</v>
      </c>
      <c r="M239" s="3">
        <v>43398</v>
      </c>
      <c r="N239" s="3">
        <v>67377.94</v>
      </c>
      <c r="O239" s="3">
        <v>-31170</v>
      </c>
      <c r="P239" s="3">
        <v>-68946</v>
      </c>
      <c r="Q239" s="3">
        <v>-42934</v>
      </c>
      <c r="R239" s="3">
        <v>-31517.72</v>
      </c>
      <c r="S239" s="3">
        <v>-28371</v>
      </c>
      <c r="T239" s="3">
        <v>-54019</v>
      </c>
      <c r="U239" s="3">
        <v>-27355</v>
      </c>
      <c r="V239" s="3">
        <v>-45903.99</v>
      </c>
      <c r="W239" s="3">
        <v>-78275</v>
      </c>
      <c r="X239" s="3">
        <v>-184967</v>
      </c>
      <c r="Y239" s="3">
        <v>-37461</v>
      </c>
      <c r="Z239" s="3">
        <v>-71982.710000000006</v>
      </c>
      <c r="AA239" s="3">
        <v>-30584</v>
      </c>
      <c r="AB239" s="3">
        <v>6570</v>
      </c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7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</row>
    <row r="240" spans="1:71" ht="16.5" customHeight="1" x14ac:dyDescent="0.3">
      <c r="A240" s="3" t="s">
        <v>895</v>
      </c>
      <c r="B240" s="3">
        <v>-28426.26</v>
      </c>
      <c r="C240" s="3">
        <v>-11952</v>
      </c>
      <c r="D240" s="3">
        <v>-49155</v>
      </c>
      <c r="E240" s="3">
        <v>-49292</v>
      </c>
      <c r="F240" s="3">
        <v>-88021.14</v>
      </c>
      <c r="G240" s="3">
        <v>-23614</v>
      </c>
      <c r="H240" s="3">
        <v>-9477</v>
      </c>
      <c r="I240" s="3">
        <v>-2975</v>
      </c>
      <c r="J240" s="3">
        <v>-54237.15</v>
      </c>
      <c r="K240" s="3">
        <v>-13989</v>
      </c>
      <c r="L240" s="3">
        <v>14796</v>
      </c>
      <c r="M240" s="3">
        <v>11335</v>
      </c>
      <c r="N240" s="3">
        <v>20023.87</v>
      </c>
      <c r="O240" s="3">
        <v>-10863</v>
      </c>
      <c r="P240" s="3">
        <v>-3385</v>
      </c>
      <c r="Q240" s="3">
        <v>-2546</v>
      </c>
      <c r="R240" s="3">
        <v>163906.5</v>
      </c>
      <c r="S240" s="3">
        <v>-8820</v>
      </c>
      <c r="T240" s="3">
        <v>-9343</v>
      </c>
      <c r="U240" s="3">
        <v>-4413</v>
      </c>
      <c r="V240" s="3">
        <v>3932.11</v>
      </c>
      <c r="W240" s="3">
        <v>-201</v>
      </c>
      <c r="X240" s="3">
        <v>-13115</v>
      </c>
      <c r="Y240" s="3">
        <v>3813</v>
      </c>
      <c r="Z240" s="3">
        <v>2434.2849999999999</v>
      </c>
      <c r="AA240" s="3">
        <v>-11468</v>
      </c>
      <c r="AB240" s="3">
        <v>-8373</v>
      </c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7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</row>
    <row r="241" spans="1:71" ht="16.5" customHeight="1" x14ac:dyDescent="0.3">
      <c r="A241" s="3" t="s">
        <v>896</v>
      </c>
      <c r="B241" s="3">
        <v>-23192.34</v>
      </c>
      <c r="C241" s="3">
        <v>-1856</v>
      </c>
      <c r="D241" s="3">
        <v>-59115</v>
      </c>
      <c r="E241" s="3">
        <v>-24002</v>
      </c>
      <c r="F241" s="3">
        <v>-19859.72</v>
      </c>
      <c r="G241" s="3">
        <v>-21004</v>
      </c>
      <c r="H241" s="3">
        <v>3217</v>
      </c>
      <c r="I241" s="3">
        <v>-15437</v>
      </c>
      <c r="J241" s="3">
        <v>29242.880000000001</v>
      </c>
      <c r="K241" s="3">
        <v>-46895</v>
      </c>
      <c r="L241" s="3">
        <v>-8355</v>
      </c>
      <c r="M241" s="3">
        <v>4499</v>
      </c>
      <c r="N241" s="3">
        <v>12209.8</v>
      </c>
      <c r="O241" s="3">
        <v>-45763</v>
      </c>
      <c r="P241" s="3">
        <v>-32745</v>
      </c>
      <c r="Q241" s="3">
        <v>-24175</v>
      </c>
      <c r="R241" s="3">
        <v>-16067.78</v>
      </c>
      <c r="S241" s="3">
        <v>-65607</v>
      </c>
      <c r="T241" s="3">
        <v>-36605</v>
      </c>
      <c r="U241" s="3">
        <v>-13242</v>
      </c>
      <c r="V241" s="3">
        <v>-36287.69</v>
      </c>
      <c r="W241" s="3">
        <v>10402</v>
      </c>
      <c r="X241" s="3">
        <v>15119</v>
      </c>
      <c r="Y241" s="3">
        <v>1213</v>
      </c>
      <c r="Z241" s="3">
        <v>10051.549000000001</v>
      </c>
      <c r="AA241" s="3">
        <v>-20163</v>
      </c>
      <c r="AB241" s="3">
        <v>-9426</v>
      </c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7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</row>
    <row r="242" spans="1:71" ht="16.5" customHeight="1" x14ac:dyDescent="0.3">
      <c r="A242" s="3" t="s">
        <v>897</v>
      </c>
      <c r="B242" s="3">
        <v>771.47</v>
      </c>
      <c r="C242" s="3">
        <v>-956</v>
      </c>
      <c r="D242" s="3">
        <v>-2363</v>
      </c>
      <c r="E242" s="3">
        <v>-1054</v>
      </c>
      <c r="F242" s="3">
        <v>-10416.030000000001</v>
      </c>
      <c r="G242" s="3">
        <v>-301</v>
      </c>
      <c r="H242" s="3">
        <v>-941</v>
      </c>
      <c r="I242" s="3">
        <v>-326</v>
      </c>
      <c r="J242" s="3">
        <v>3745.77</v>
      </c>
      <c r="K242" s="3">
        <v>-1524</v>
      </c>
      <c r="L242" s="3">
        <v>-3690</v>
      </c>
      <c r="M242" s="3">
        <v>-10121</v>
      </c>
      <c r="N242" s="3">
        <v>-34428.230000000003</v>
      </c>
      <c r="O242" s="3">
        <v>-2007</v>
      </c>
      <c r="P242" s="3">
        <v>-3981</v>
      </c>
      <c r="Q242" s="3">
        <v>-3172</v>
      </c>
      <c r="R242" s="3">
        <v>-3667.52</v>
      </c>
      <c r="S242" s="3">
        <v>-481</v>
      </c>
      <c r="T242" s="3">
        <v>-909</v>
      </c>
      <c r="U242" s="3">
        <v>347</v>
      </c>
      <c r="V242" s="3">
        <v>-1826.29</v>
      </c>
      <c r="W242" s="3">
        <v>1978</v>
      </c>
      <c r="X242" s="3">
        <v>-2381</v>
      </c>
      <c r="Y242" s="3">
        <v>-7196</v>
      </c>
      <c r="Z242" s="3">
        <v>-10411.218000000001</v>
      </c>
      <c r="AA242" s="3">
        <v>125</v>
      </c>
      <c r="AB242" s="3">
        <v>-10721</v>
      </c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7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</row>
    <row r="243" spans="1:71" ht="16.5" customHeight="1" x14ac:dyDescent="0.3">
      <c r="A243" s="3" t="s">
        <v>898</v>
      </c>
      <c r="B243" s="3">
        <v>-2963.55</v>
      </c>
      <c r="C243" s="3">
        <v>-30</v>
      </c>
      <c r="D243" s="3">
        <v>-123</v>
      </c>
      <c r="E243" s="3">
        <v>-7258</v>
      </c>
      <c r="F243" s="3">
        <v>-6036.11</v>
      </c>
      <c r="G243" s="3">
        <v>1238</v>
      </c>
      <c r="H243" s="3">
        <v>-6361</v>
      </c>
      <c r="I243" s="3">
        <v>-13324</v>
      </c>
      <c r="J243" s="3">
        <v>-2734.47</v>
      </c>
      <c r="K243" s="3">
        <v>2704</v>
      </c>
      <c r="L243" s="3">
        <v>4231</v>
      </c>
      <c r="M243" s="3">
        <v>-3728</v>
      </c>
      <c r="N243" s="3">
        <v>9185.61</v>
      </c>
      <c r="O243" s="3">
        <v>-151</v>
      </c>
      <c r="P243" s="3">
        <v>-1846</v>
      </c>
      <c r="Q243" s="3">
        <v>-870</v>
      </c>
      <c r="R243" s="3">
        <v>-866.23</v>
      </c>
      <c r="S243" s="3">
        <v>-941</v>
      </c>
      <c r="T243" s="3">
        <v>-937</v>
      </c>
      <c r="U243" s="3">
        <v>-880</v>
      </c>
      <c r="V243" s="3">
        <v>-897.33</v>
      </c>
      <c r="W243" s="3">
        <v>-125</v>
      </c>
      <c r="X243" s="3">
        <v>84</v>
      </c>
      <c r="Y243" s="3">
        <v>255</v>
      </c>
      <c r="Z243" s="3">
        <v>63.511000000000003</v>
      </c>
      <c r="AA243" s="3">
        <v>-473</v>
      </c>
      <c r="AB243" s="3">
        <v>11266</v>
      </c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7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</row>
    <row r="244" spans="1:71" ht="16.5" customHeight="1" x14ac:dyDescent="0.3">
      <c r="A244" s="3" t="s">
        <v>899</v>
      </c>
      <c r="B244" s="3">
        <v>8380.31</v>
      </c>
      <c r="C244" s="3">
        <v>82397</v>
      </c>
      <c r="D244" s="3">
        <v>107595</v>
      </c>
      <c r="E244" s="3">
        <v>21621</v>
      </c>
      <c r="F244" s="3">
        <v>53071.79</v>
      </c>
      <c r="G244" s="3">
        <v>-11703</v>
      </c>
      <c r="H244" s="3">
        <v>19198</v>
      </c>
      <c r="I244" s="3">
        <v>-27073</v>
      </c>
      <c r="J244" s="3">
        <v>-59226.78</v>
      </c>
      <c r="K244" s="3">
        <v>540</v>
      </c>
      <c r="L244" s="3">
        <v>64611</v>
      </c>
      <c r="M244" s="3">
        <v>11742</v>
      </c>
      <c r="N244" s="3">
        <v>60069.45</v>
      </c>
      <c r="O244" s="3">
        <v>-7427</v>
      </c>
      <c r="P244" s="3">
        <v>74649</v>
      </c>
      <c r="Q244" s="3">
        <v>38866</v>
      </c>
      <c r="R244" s="3">
        <v>51509.45</v>
      </c>
      <c r="S244" s="3">
        <v>28859</v>
      </c>
      <c r="T244" s="3">
        <v>48684</v>
      </c>
      <c r="U244" s="3">
        <v>-53313</v>
      </c>
      <c r="V244" s="3">
        <v>14882.13</v>
      </c>
      <c r="W244" s="3">
        <v>-37540</v>
      </c>
      <c r="X244" s="3">
        <v>76145</v>
      </c>
      <c r="Y244" s="3">
        <v>13638</v>
      </c>
      <c r="Z244" s="3">
        <v>62916.107000000004</v>
      </c>
      <c r="AA244" s="3">
        <v>-25732</v>
      </c>
      <c r="AB244" s="3">
        <v>-105903</v>
      </c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7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</row>
    <row r="245" spans="1:71" ht="16.5" customHeight="1" x14ac:dyDescent="0.3">
      <c r="A245" s="3" t="s">
        <v>900</v>
      </c>
      <c r="B245" s="3">
        <v>-5230.74</v>
      </c>
      <c r="C245" s="3">
        <v>88746</v>
      </c>
      <c r="D245" s="3">
        <v>42777</v>
      </c>
      <c r="E245" s="3">
        <v>-6251</v>
      </c>
      <c r="F245" s="3">
        <v>35017.699999999997</v>
      </c>
      <c r="G245" s="3">
        <v>-19910</v>
      </c>
      <c r="H245" s="3">
        <v>5879</v>
      </c>
      <c r="I245" s="3">
        <v>-33013</v>
      </c>
      <c r="J245" s="3">
        <v>-64943.25</v>
      </c>
      <c r="K245" s="3">
        <v>33915</v>
      </c>
      <c r="L245" s="3">
        <v>33986</v>
      </c>
      <c r="M245" s="3">
        <v>-387</v>
      </c>
      <c r="N245" s="3">
        <v>-6281.74</v>
      </c>
      <c r="O245" s="3">
        <v>20400</v>
      </c>
      <c r="P245" s="3">
        <v>65307</v>
      </c>
      <c r="Q245" s="3">
        <v>38893</v>
      </c>
      <c r="R245" s="3">
        <v>25883.64</v>
      </c>
      <c r="S245" s="3">
        <v>48365</v>
      </c>
      <c r="T245" s="3">
        <v>50016</v>
      </c>
      <c r="U245" s="3">
        <v>-21652</v>
      </c>
      <c r="V245" s="3">
        <v>7780.58</v>
      </c>
      <c r="W245" s="3">
        <v>780</v>
      </c>
      <c r="X245" s="3">
        <v>99208</v>
      </c>
      <c r="Y245" s="3">
        <v>-4209</v>
      </c>
      <c r="Z245" s="3">
        <v>-959.93700000000001</v>
      </c>
      <c r="AA245" s="3">
        <v>34935</v>
      </c>
      <c r="AB245" s="3">
        <v>-11446</v>
      </c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7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</row>
    <row r="246" spans="1:71" ht="16.5" customHeight="1" x14ac:dyDescent="0.3">
      <c r="A246" s="3" t="s">
        <v>901</v>
      </c>
      <c r="B246" s="3">
        <v>13611.05</v>
      </c>
      <c r="C246" s="3">
        <v>-6349</v>
      </c>
      <c r="D246" s="3">
        <v>64419</v>
      </c>
      <c r="E246" s="3">
        <v>27823</v>
      </c>
      <c r="F246" s="3">
        <v>18325.59</v>
      </c>
      <c r="G246" s="3">
        <v>8207</v>
      </c>
      <c r="H246" s="3">
        <v>13319</v>
      </c>
      <c r="I246" s="3">
        <v>14974</v>
      </c>
      <c r="J246" s="3">
        <v>9314.94</v>
      </c>
      <c r="K246" s="3">
        <v>-33132</v>
      </c>
      <c r="L246" s="3">
        <v>28855</v>
      </c>
      <c r="M246" s="3">
        <v>10992</v>
      </c>
      <c r="N246" s="3">
        <v>63775</v>
      </c>
      <c r="O246" s="3">
        <v>-28012</v>
      </c>
      <c r="P246" s="3">
        <v>9625</v>
      </c>
      <c r="Q246" s="3">
        <v>354</v>
      </c>
      <c r="R246" s="3">
        <v>35118.870000000003</v>
      </c>
      <c r="S246" s="3">
        <v>-19325</v>
      </c>
      <c r="T246" s="3">
        <v>-1126</v>
      </c>
      <c r="U246" s="3">
        <v>-33822</v>
      </c>
      <c r="V246" s="3">
        <v>4979.74</v>
      </c>
      <c r="W246" s="3">
        <v>-37994</v>
      </c>
      <c r="X246" s="3">
        <v>-24912</v>
      </c>
      <c r="Y246" s="3">
        <v>19761</v>
      </c>
      <c r="Z246" s="3">
        <v>65711.975999999995</v>
      </c>
      <c r="AA246" s="3">
        <v>-57520</v>
      </c>
      <c r="AB246" s="3">
        <v>-93663</v>
      </c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7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</row>
    <row r="247" spans="1:71" ht="16.5" customHeight="1" x14ac:dyDescent="0.3">
      <c r="A247" s="3" t="s">
        <v>902</v>
      </c>
      <c r="B247" s="3">
        <v>0</v>
      </c>
      <c r="C247" s="3">
        <v>0</v>
      </c>
      <c r="D247" s="3">
        <v>399</v>
      </c>
      <c r="E247" s="3">
        <v>0</v>
      </c>
      <c r="F247" s="3">
        <v>0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7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</row>
    <row r="248" spans="1:71" ht="16.5" customHeight="1" x14ac:dyDescent="0.3">
      <c r="A248" s="3" t="s">
        <v>903</v>
      </c>
      <c r="B248" s="3">
        <v>0</v>
      </c>
      <c r="C248" s="3">
        <v>0</v>
      </c>
      <c r="D248" s="3">
        <v>0</v>
      </c>
      <c r="E248" s="3">
        <v>49</v>
      </c>
      <c r="F248" s="3">
        <v>-271.5</v>
      </c>
      <c r="G248" s="3">
        <v>0</v>
      </c>
      <c r="H248" s="3">
        <v>0</v>
      </c>
      <c r="I248" s="3">
        <v>-9034</v>
      </c>
      <c r="J248" s="3">
        <v>-3598.47</v>
      </c>
      <c r="K248" s="3">
        <v>-243</v>
      </c>
      <c r="L248" s="3">
        <v>1770</v>
      </c>
      <c r="M248" s="3">
        <v>1137</v>
      </c>
      <c r="N248" s="3">
        <v>2576.19</v>
      </c>
      <c r="O248" s="3">
        <v>185</v>
      </c>
      <c r="P248" s="3">
        <v>-283</v>
      </c>
      <c r="Q248" s="3">
        <v>-381</v>
      </c>
      <c r="R248" s="3">
        <v>-9493.06</v>
      </c>
      <c r="S248" s="3">
        <v>-181</v>
      </c>
      <c r="T248" s="3">
        <v>-206</v>
      </c>
      <c r="U248" s="3">
        <v>2161</v>
      </c>
      <c r="V248" s="3">
        <v>2121.81</v>
      </c>
      <c r="W248" s="3">
        <v>-326</v>
      </c>
      <c r="X248" s="3">
        <v>1849</v>
      </c>
      <c r="Y248" s="3">
        <v>-1914</v>
      </c>
      <c r="Z248" s="3">
        <v>-1835.932</v>
      </c>
      <c r="AA248" s="3">
        <v>-3147</v>
      </c>
      <c r="AB248" s="3">
        <v>-794</v>
      </c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7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</row>
    <row r="249" spans="1:71" ht="16.5" customHeight="1" x14ac:dyDescent="0.3">
      <c r="A249" s="3" t="s">
        <v>904</v>
      </c>
      <c r="B249" s="3">
        <v>207996.79999999999</v>
      </c>
      <c r="C249" s="3">
        <v>271060</v>
      </c>
      <c r="D249" s="3">
        <v>293385</v>
      </c>
      <c r="E249" s="3">
        <v>455043</v>
      </c>
      <c r="F249" s="3">
        <v>488325.11</v>
      </c>
      <c r="G249" s="3">
        <v>100168</v>
      </c>
      <c r="H249" s="3">
        <v>270742</v>
      </c>
      <c r="I249" s="3">
        <v>379918</v>
      </c>
      <c r="J249" s="3">
        <v>374559.74</v>
      </c>
      <c r="K249" s="3">
        <v>74912</v>
      </c>
      <c r="L249" s="3">
        <v>324116</v>
      </c>
      <c r="M249" s="3">
        <v>555163</v>
      </c>
      <c r="N249" s="3">
        <v>762347.44</v>
      </c>
      <c r="O249" s="3">
        <v>-1065</v>
      </c>
      <c r="P249" s="3">
        <v>308217</v>
      </c>
      <c r="Q249" s="3">
        <v>484851</v>
      </c>
      <c r="R249" s="3">
        <v>813980.11</v>
      </c>
      <c r="S249" s="3">
        <v>116889</v>
      </c>
      <c r="T249" s="3">
        <v>339846</v>
      </c>
      <c r="U249" s="3">
        <v>414816</v>
      </c>
      <c r="V249" s="3">
        <v>537665.87</v>
      </c>
      <c r="W249" s="3">
        <v>80563</v>
      </c>
      <c r="X249" s="3">
        <v>303896</v>
      </c>
      <c r="Y249" s="3">
        <v>569080</v>
      </c>
      <c r="Z249" s="3">
        <v>699948.32299999997</v>
      </c>
      <c r="AA249" s="3">
        <v>96743</v>
      </c>
      <c r="AB249" s="3">
        <v>203858</v>
      </c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7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</row>
    <row r="250" spans="1:71" ht="16.5" customHeight="1" x14ac:dyDescent="0.3">
      <c r="A250" s="3" t="s">
        <v>905</v>
      </c>
      <c r="B250" s="3">
        <v>-24329.29</v>
      </c>
      <c r="C250" s="3">
        <v>-1440</v>
      </c>
      <c r="D250" s="3">
        <v>-30639</v>
      </c>
      <c r="E250" s="3">
        <v>-92265</v>
      </c>
      <c r="F250" s="3">
        <v>-94887.15</v>
      </c>
      <c r="G250" s="3">
        <v>-44</v>
      </c>
      <c r="H250" s="3">
        <v>-34435</v>
      </c>
      <c r="I250" s="3">
        <v>-87218</v>
      </c>
      <c r="J250" s="3">
        <v>-88051.23</v>
      </c>
      <c r="K250" s="3">
        <v>-212</v>
      </c>
      <c r="L250" s="3">
        <v>-37337</v>
      </c>
      <c r="M250" s="3">
        <v>-91553</v>
      </c>
      <c r="N250" s="3">
        <v>-91189.91</v>
      </c>
      <c r="O250" s="3">
        <v>-117</v>
      </c>
      <c r="P250" s="3">
        <v>-45900</v>
      </c>
      <c r="Q250" s="3">
        <v>-101697</v>
      </c>
      <c r="R250" s="3">
        <v>-101866.51</v>
      </c>
      <c r="S250" s="3">
        <v>-16</v>
      </c>
      <c r="T250" s="3">
        <v>-43199</v>
      </c>
      <c r="U250" s="3">
        <v>-104042</v>
      </c>
      <c r="V250" s="3">
        <v>-104192.63</v>
      </c>
      <c r="W250" s="3">
        <v>-117</v>
      </c>
      <c r="X250" s="3">
        <v>-28144</v>
      </c>
      <c r="Y250" s="3">
        <v>-93924</v>
      </c>
      <c r="Z250" s="3">
        <v>-94292.474000000002</v>
      </c>
      <c r="AA250" s="3">
        <v>-193</v>
      </c>
      <c r="AB250" s="3">
        <v>-36912</v>
      </c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7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</row>
    <row r="251" spans="1:71" ht="16.5" customHeight="1" x14ac:dyDescent="0.3">
      <c r="A251" s="3" t="s">
        <v>906</v>
      </c>
      <c r="B251" s="3">
        <v>183667.51</v>
      </c>
      <c r="C251" s="3">
        <v>269620</v>
      </c>
      <c r="D251" s="3">
        <v>262746</v>
      </c>
      <c r="E251" s="3">
        <v>362778</v>
      </c>
      <c r="F251" s="3">
        <v>393437.96</v>
      </c>
      <c r="G251" s="3">
        <v>100124</v>
      </c>
      <c r="H251" s="3">
        <v>236307</v>
      </c>
      <c r="I251" s="3">
        <v>292700</v>
      </c>
      <c r="J251" s="3">
        <v>286508.51</v>
      </c>
      <c r="K251" s="3">
        <v>74700</v>
      </c>
      <c r="L251" s="3">
        <v>286779</v>
      </c>
      <c r="M251" s="3">
        <v>463610</v>
      </c>
      <c r="N251" s="3">
        <v>671157.53</v>
      </c>
      <c r="O251" s="3">
        <v>-1182</v>
      </c>
      <c r="P251" s="3">
        <v>262317</v>
      </c>
      <c r="Q251" s="3">
        <v>383154</v>
      </c>
      <c r="R251" s="3">
        <v>712113.6</v>
      </c>
      <c r="S251" s="3">
        <v>116873</v>
      </c>
      <c r="T251" s="3">
        <v>296647</v>
      </c>
      <c r="U251" s="3">
        <v>310774</v>
      </c>
      <c r="V251" s="3">
        <v>433473.24</v>
      </c>
      <c r="W251" s="3">
        <v>80446</v>
      </c>
      <c r="X251" s="3">
        <v>275752</v>
      </c>
      <c r="Y251" s="3">
        <v>475156</v>
      </c>
      <c r="Z251" s="3">
        <v>605655.84900000005</v>
      </c>
      <c r="AA251" s="3">
        <v>96550</v>
      </c>
      <c r="AB251" s="3">
        <v>166946</v>
      </c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7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</row>
    <row r="252" spans="1:71" ht="16.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7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</row>
    <row r="253" spans="1:71" ht="16.5" customHeight="1" x14ac:dyDescent="0.3">
      <c r="A253" s="3" t="s">
        <v>907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7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</row>
    <row r="254" spans="1:71" ht="16.5" customHeight="1" x14ac:dyDescent="0.3">
      <c r="A254" s="3" t="s">
        <v>908</v>
      </c>
      <c r="B254" s="3">
        <v>454.87</v>
      </c>
      <c r="C254" s="3">
        <v>71</v>
      </c>
      <c r="D254" s="3">
        <v>71</v>
      </c>
      <c r="E254" s="3">
        <v>-176086</v>
      </c>
      <c r="F254" s="3">
        <v>-244820.02</v>
      </c>
      <c r="G254" s="3">
        <v>123321</v>
      </c>
      <c r="H254" s="3">
        <v>41688</v>
      </c>
      <c r="I254" s="3">
        <v>32372</v>
      </c>
      <c r="J254" s="3">
        <v>96820.38</v>
      </c>
      <c r="K254" s="3">
        <v>-38096</v>
      </c>
      <c r="L254" s="3">
        <v>-25421</v>
      </c>
      <c r="M254" s="3">
        <v>-70421</v>
      </c>
      <c r="N254" s="3">
        <v>-70420.53</v>
      </c>
      <c r="O254" s="3">
        <v>-215000</v>
      </c>
      <c r="P254" s="3">
        <v>-98000</v>
      </c>
      <c r="Q254" s="3">
        <v>-369462</v>
      </c>
      <c r="R254" s="3">
        <v>-669462.22</v>
      </c>
      <c r="S254" s="3">
        <v>-100000</v>
      </c>
      <c r="T254" s="3">
        <v>0</v>
      </c>
      <c r="U254" s="3">
        <v>0</v>
      </c>
      <c r="V254" s="3">
        <v>0</v>
      </c>
      <c r="W254" s="3">
        <v>50000</v>
      </c>
      <c r="X254" s="3">
        <v>100000</v>
      </c>
      <c r="Y254" s="3">
        <v>-50000</v>
      </c>
      <c r="Z254" s="3">
        <v>-200000</v>
      </c>
      <c r="AA254" s="3">
        <v>821647</v>
      </c>
      <c r="AB254" s="3">
        <v>271647</v>
      </c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7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</row>
    <row r="255" spans="1:71" ht="16.5" customHeight="1" x14ac:dyDescent="0.3">
      <c r="A255" s="3" t="s">
        <v>909</v>
      </c>
      <c r="B255" s="3">
        <v>0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-50000</v>
      </c>
      <c r="W255" s="3">
        <v>-50000</v>
      </c>
      <c r="X255" s="3">
        <v>-50000</v>
      </c>
      <c r="Y255" s="3">
        <v>-50000</v>
      </c>
      <c r="Z255" s="3">
        <v>-50000</v>
      </c>
      <c r="AA255" s="3">
        <v>0</v>
      </c>
      <c r="AB255" s="3">
        <v>50000</v>
      </c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7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</row>
    <row r="256" spans="1:71" ht="16.5" customHeight="1" x14ac:dyDescent="0.3">
      <c r="A256" s="3" t="s">
        <v>910</v>
      </c>
      <c r="B256" s="3">
        <v>0</v>
      </c>
      <c r="C256" s="3">
        <v>0</v>
      </c>
      <c r="D256" s="3">
        <v>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-50000</v>
      </c>
      <c r="W256" s="3">
        <v>-50000</v>
      </c>
      <c r="X256" s="3">
        <v>-50000</v>
      </c>
      <c r="Y256" s="3">
        <v>-50000</v>
      </c>
      <c r="Z256" s="3">
        <v>-50000</v>
      </c>
      <c r="AA256" s="3">
        <v>0</v>
      </c>
      <c r="AB256" s="3">
        <v>0</v>
      </c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7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</row>
    <row r="257" spans="1:71" ht="16.5" customHeight="1" x14ac:dyDescent="0.3">
      <c r="A257" s="3" t="s">
        <v>911</v>
      </c>
      <c r="B257" s="3">
        <v>0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50000</v>
      </c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7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</row>
    <row r="258" spans="1:71" ht="16.5" customHeight="1" x14ac:dyDescent="0.3">
      <c r="A258" s="3" t="s">
        <v>912</v>
      </c>
      <c r="B258" s="3">
        <v>0</v>
      </c>
      <c r="C258" s="3">
        <v>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-61829.54</v>
      </c>
      <c r="O258" s="3">
        <v>-4000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-18429</v>
      </c>
      <c r="X258" s="3">
        <v>-18429</v>
      </c>
      <c r="Y258" s="3">
        <v>-43429</v>
      </c>
      <c r="Z258" s="3">
        <v>-43429.22</v>
      </c>
      <c r="AA258" s="3">
        <v>0</v>
      </c>
      <c r="AB258" s="3">
        <v>0</v>
      </c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7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</row>
    <row r="259" spans="1:71" ht="16.5" customHeight="1" x14ac:dyDescent="0.3">
      <c r="A259" s="3" t="s">
        <v>913</v>
      </c>
      <c r="B259" s="3">
        <v>0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-143854.94</v>
      </c>
      <c r="O259" s="3">
        <v>-4000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-25000</v>
      </c>
      <c r="X259" s="3">
        <v>-25000</v>
      </c>
      <c r="Y259" s="3">
        <v>-50000</v>
      </c>
      <c r="Z259" s="3">
        <v>-50000</v>
      </c>
      <c r="AA259" s="3">
        <v>0</v>
      </c>
      <c r="AB259" s="3">
        <v>0</v>
      </c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7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</row>
    <row r="260" spans="1:71" ht="16.5" customHeight="1" x14ac:dyDescent="0.3">
      <c r="A260" s="3" t="s">
        <v>914</v>
      </c>
      <c r="B260" s="3">
        <v>0</v>
      </c>
      <c r="C260" s="3">
        <v>0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82025.399999999994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6571</v>
      </c>
      <c r="X260" s="3">
        <v>6571</v>
      </c>
      <c r="Y260" s="3">
        <v>6571</v>
      </c>
      <c r="Z260" s="3">
        <v>6570.78</v>
      </c>
      <c r="AA260" s="3">
        <v>0</v>
      </c>
      <c r="AB260" s="3">
        <v>0</v>
      </c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7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</row>
    <row r="261" spans="1:71" ht="16.5" customHeight="1" x14ac:dyDescent="0.3">
      <c r="A261" s="3" t="s">
        <v>915</v>
      </c>
      <c r="B261" s="3">
        <v>0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-4000</v>
      </c>
      <c r="O261" s="3">
        <v>0</v>
      </c>
      <c r="P261" s="3">
        <v>-4000</v>
      </c>
      <c r="Q261" s="3">
        <v>-4000</v>
      </c>
      <c r="R261" s="3">
        <v>-4000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7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</row>
    <row r="262" spans="1:71" ht="16.5" customHeight="1" x14ac:dyDescent="0.3">
      <c r="A262" s="3" t="s">
        <v>916</v>
      </c>
      <c r="B262" s="3">
        <v>-143364.37</v>
      </c>
      <c r="C262" s="3">
        <v>-24510</v>
      </c>
      <c r="D262" s="3">
        <v>-53804</v>
      </c>
      <c r="E262" s="3">
        <v>-138667</v>
      </c>
      <c r="F262" s="3">
        <v>-178022.48</v>
      </c>
      <c r="G262" s="3">
        <v>-299642</v>
      </c>
      <c r="H262" s="3">
        <v>-383556</v>
      </c>
      <c r="I262" s="3">
        <v>-450353</v>
      </c>
      <c r="J262" s="3">
        <v>-508566.11</v>
      </c>
      <c r="K262" s="3">
        <v>-52348</v>
      </c>
      <c r="L262" s="3">
        <v>-91602</v>
      </c>
      <c r="M262" s="3">
        <v>-113308</v>
      </c>
      <c r="N262" s="3">
        <v>-131633.57999999999</v>
      </c>
      <c r="O262" s="3">
        <v>-20996</v>
      </c>
      <c r="P262" s="3">
        <v>-26863</v>
      </c>
      <c r="Q262" s="3">
        <v>-54287</v>
      </c>
      <c r="R262" s="3">
        <v>-88537.72</v>
      </c>
      <c r="S262" s="3">
        <v>-35392</v>
      </c>
      <c r="T262" s="3">
        <v>-83941</v>
      </c>
      <c r="U262" s="3">
        <v>-125577</v>
      </c>
      <c r="V262" s="3">
        <v>-164012.32999999999</v>
      </c>
      <c r="W262" s="3">
        <v>-32401</v>
      </c>
      <c r="X262" s="3">
        <v>-47976</v>
      </c>
      <c r="Y262" s="3">
        <v>-86882</v>
      </c>
      <c r="Z262" s="3">
        <v>-91879.501999999993</v>
      </c>
      <c r="AA262" s="3">
        <v>-20617</v>
      </c>
      <c r="AB262" s="3">
        <v>-33976</v>
      </c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7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</row>
    <row r="263" spans="1:71" ht="16.5" customHeight="1" x14ac:dyDescent="0.3">
      <c r="A263" s="3" t="s">
        <v>917</v>
      </c>
      <c r="B263" s="3">
        <v>0</v>
      </c>
      <c r="C263" s="3">
        <v>280</v>
      </c>
      <c r="D263" s="3">
        <v>1631</v>
      </c>
      <c r="E263" s="3">
        <v>1631</v>
      </c>
      <c r="F263" s="3">
        <v>1846.32</v>
      </c>
      <c r="G263" s="3">
        <v>0</v>
      </c>
      <c r="H263" s="3">
        <v>75</v>
      </c>
      <c r="I263" s="3">
        <v>75</v>
      </c>
      <c r="J263" s="3">
        <v>853</v>
      </c>
      <c r="K263" s="3">
        <v>407</v>
      </c>
      <c r="L263" s="3">
        <v>830</v>
      </c>
      <c r="M263" s="3">
        <v>3253</v>
      </c>
      <c r="N263" s="3">
        <v>3256.02</v>
      </c>
      <c r="O263" s="3">
        <v>599</v>
      </c>
      <c r="P263" s="3">
        <v>603</v>
      </c>
      <c r="Q263" s="3">
        <v>886</v>
      </c>
      <c r="R263" s="3">
        <v>1390.44</v>
      </c>
      <c r="S263" s="3">
        <v>79</v>
      </c>
      <c r="T263" s="3">
        <v>137</v>
      </c>
      <c r="U263" s="3">
        <v>184</v>
      </c>
      <c r="V263" s="3">
        <v>3535.51</v>
      </c>
      <c r="W263" s="3">
        <v>186</v>
      </c>
      <c r="X263" s="3">
        <v>186</v>
      </c>
      <c r="Y263" s="3">
        <v>793</v>
      </c>
      <c r="Z263" s="3">
        <v>980.255</v>
      </c>
      <c r="AA263" s="3">
        <v>666</v>
      </c>
      <c r="AB263" s="3">
        <v>709</v>
      </c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7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</row>
    <row r="264" spans="1:71" ht="16.5" customHeight="1" x14ac:dyDescent="0.3">
      <c r="A264" s="3" t="s">
        <v>918</v>
      </c>
      <c r="B264" s="3">
        <v>-143364.37</v>
      </c>
      <c r="C264" s="3">
        <v>-24790</v>
      </c>
      <c r="D264" s="3">
        <v>-55435</v>
      </c>
      <c r="E264" s="3">
        <v>-140298</v>
      </c>
      <c r="F264" s="3">
        <v>-179868.79999999999</v>
      </c>
      <c r="G264" s="3">
        <v>-299642</v>
      </c>
      <c r="H264" s="3">
        <v>-383631</v>
      </c>
      <c r="I264" s="3">
        <v>-450428</v>
      </c>
      <c r="J264" s="3">
        <v>-509419.11</v>
      </c>
      <c r="K264" s="3">
        <v>-52755</v>
      </c>
      <c r="L264" s="3">
        <v>-92432</v>
      </c>
      <c r="M264" s="3">
        <v>-116561</v>
      </c>
      <c r="N264" s="3">
        <v>-134889.60000000001</v>
      </c>
      <c r="O264" s="3">
        <v>-21595</v>
      </c>
      <c r="P264" s="3">
        <v>-27466</v>
      </c>
      <c r="Q264" s="3">
        <v>-55173</v>
      </c>
      <c r="R264" s="3">
        <v>-89928.17</v>
      </c>
      <c r="S264" s="3">
        <v>-35471</v>
      </c>
      <c r="T264" s="3">
        <v>-84078</v>
      </c>
      <c r="U264" s="3">
        <v>-125761</v>
      </c>
      <c r="V264" s="3">
        <v>-167547.84</v>
      </c>
      <c r="W264" s="3">
        <v>-32587</v>
      </c>
      <c r="X264" s="3">
        <v>-48162</v>
      </c>
      <c r="Y264" s="3">
        <v>-87675</v>
      </c>
      <c r="Z264" s="3">
        <v>-92859.756999999998</v>
      </c>
      <c r="AA264" s="3">
        <v>-21283</v>
      </c>
      <c r="AB264" s="3">
        <v>-34685</v>
      </c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7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</row>
    <row r="265" spans="1:71" ht="16.5" customHeight="1" x14ac:dyDescent="0.3">
      <c r="A265" s="3" t="s">
        <v>919</v>
      </c>
      <c r="B265" s="3">
        <v>-1377.15</v>
      </c>
      <c r="C265" s="3">
        <v>-773</v>
      </c>
      <c r="D265" s="3">
        <v>-3234</v>
      </c>
      <c r="E265" s="3">
        <v>-6452</v>
      </c>
      <c r="F265" s="3">
        <v>-8809.57</v>
      </c>
      <c r="G265" s="3">
        <v>-6517</v>
      </c>
      <c r="H265" s="3">
        <v>-10321</v>
      </c>
      <c r="I265" s="3">
        <v>-20538</v>
      </c>
      <c r="J265" s="3">
        <v>-35321.49</v>
      </c>
      <c r="K265" s="3">
        <v>-1194</v>
      </c>
      <c r="L265" s="3">
        <v>-4366</v>
      </c>
      <c r="M265" s="3">
        <v>-9085</v>
      </c>
      <c r="N265" s="3">
        <v>-9468.8700000000008</v>
      </c>
      <c r="O265" s="3">
        <v>-2889</v>
      </c>
      <c r="P265" s="3">
        <v>-3457</v>
      </c>
      <c r="Q265" s="3">
        <v>-4451</v>
      </c>
      <c r="R265" s="3">
        <v>-4812.9799999999996</v>
      </c>
      <c r="S265" s="3">
        <v>-147</v>
      </c>
      <c r="T265" s="3">
        <v>-1500</v>
      </c>
      <c r="U265" s="3">
        <v>-2656</v>
      </c>
      <c r="V265" s="3">
        <v>-3256.6</v>
      </c>
      <c r="W265" s="3">
        <v>-654</v>
      </c>
      <c r="X265" s="3">
        <v>-1904</v>
      </c>
      <c r="Y265" s="3">
        <v>-3139</v>
      </c>
      <c r="Z265" s="3">
        <v>-5879.3770000000004</v>
      </c>
      <c r="AA265" s="3">
        <v>-1178</v>
      </c>
      <c r="AB265" s="3">
        <v>-2566</v>
      </c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7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</row>
    <row r="266" spans="1:71" ht="16.5" customHeight="1" x14ac:dyDescent="0.3">
      <c r="A266" s="3" t="s">
        <v>920</v>
      </c>
      <c r="B266" s="3">
        <v>-1377.15</v>
      </c>
      <c r="C266" s="3">
        <v>-773</v>
      </c>
      <c r="D266" s="3">
        <v>-3234</v>
      </c>
      <c r="E266" s="3">
        <v>-6452</v>
      </c>
      <c r="F266" s="3">
        <v>-8809.57</v>
      </c>
      <c r="G266" s="3">
        <v>-6517</v>
      </c>
      <c r="H266" s="3">
        <v>-10321</v>
      </c>
      <c r="I266" s="3">
        <v>-20538</v>
      </c>
      <c r="J266" s="3">
        <v>-35321.49</v>
      </c>
      <c r="K266" s="3">
        <v>-1194</v>
      </c>
      <c r="L266" s="3">
        <v>-4366</v>
      </c>
      <c r="M266" s="3">
        <v>-9085</v>
      </c>
      <c r="N266" s="3">
        <v>-9468.8700000000008</v>
      </c>
      <c r="O266" s="3">
        <v>-2889</v>
      </c>
      <c r="P266" s="3">
        <v>-3457</v>
      </c>
      <c r="Q266" s="3">
        <v>-4451</v>
      </c>
      <c r="R266" s="3">
        <v>-4812.9799999999996</v>
      </c>
      <c r="S266" s="3">
        <v>-147</v>
      </c>
      <c r="T266" s="3">
        <v>-1500</v>
      </c>
      <c r="U266" s="3">
        <v>-2656</v>
      </c>
      <c r="V266" s="3">
        <v>-3256.6</v>
      </c>
      <c r="W266" s="3">
        <v>-654</v>
      </c>
      <c r="X266" s="3">
        <v>-1904</v>
      </c>
      <c r="Y266" s="3">
        <v>-3139</v>
      </c>
      <c r="Z266" s="3">
        <v>-5879.3770000000004</v>
      </c>
      <c r="AA266" s="3">
        <v>-1178</v>
      </c>
      <c r="AB266" s="3">
        <v>-2566</v>
      </c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7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</row>
    <row r="267" spans="1:71" ht="16.5" customHeight="1" x14ac:dyDescent="0.3">
      <c r="A267" s="3" t="s">
        <v>921</v>
      </c>
      <c r="B267" s="3">
        <v>3426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7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</row>
    <row r="268" spans="1:71" ht="16.5" customHeight="1" x14ac:dyDescent="0.3">
      <c r="A268" s="3" t="s">
        <v>922</v>
      </c>
      <c r="B268" s="3">
        <v>0</v>
      </c>
      <c r="C268" s="3">
        <v>0</v>
      </c>
      <c r="D268" s="3">
        <v>0</v>
      </c>
      <c r="E268" s="3">
        <v>0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1371.604</v>
      </c>
      <c r="AA268" s="3">
        <v>457</v>
      </c>
      <c r="AB268" s="3">
        <v>457</v>
      </c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7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</row>
    <row r="269" spans="1:71" ht="16.5" customHeight="1" x14ac:dyDescent="0.3">
      <c r="A269" s="3" t="s">
        <v>923</v>
      </c>
      <c r="B269" s="3">
        <v>329.55</v>
      </c>
      <c r="C269" s="3">
        <v>18</v>
      </c>
      <c r="D269" s="3">
        <v>206</v>
      </c>
      <c r="E269" s="3">
        <v>639</v>
      </c>
      <c r="F269" s="3">
        <v>2386.42</v>
      </c>
      <c r="G269" s="3">
        <v>837</v>
      </c>
      <c r="H269" s="3">
        <v>2012</v>
      </c>
      <c r="I269" s="3">
        <v>2068</v>
      </c>
      <c r="J269" s="3">
        <v>2195.6799999999998</v>
      </c>
      <c r="K269" s="3">
        <v>82</v>
      </c>
      <c r="L269" s="3">
        <v>294</v>
      </c>
      <c r="M269" s="3">
        <v>419</v>
      </c>
      <c r="N269" s="3">
        <v>571.28</v>
      </c>
      <c r="O269" s="3">
        <v>-1358</v>
      </c>
      <c r="P269" s="3">
        <v>394</v>
      </c>
      <c r="Q269" s="3">
        <v>1166</v>
      </c>
      <c r="R269" s="3">
        <v>1321.05</v>
      </c>
      <c r="S269" s="3">
        <v>3</v>
      </c>
      <c r="T269" s="3">
        <v>226</v>
      </c>
      <c r="U269" s="3">
        <v>226</v>
      </c>
      <c r="V269" s="3">
        <v>386.85</v>
      </c>
      <c r="W269" s="3">
        <v>233</v>
      </c>
      <c r="X269" s="3">
        <v>901</v>
      </c>
      <c r="Y269" s="3">
        <v>1373</v>
      </c>
      <c r="Z269" s="3">
        <v>2237.386</v>
      </c>
      <c r="AA269" s="3">
        <v>466</v>
      </c>
      <c r="AB269" s="3">
        <v>1735</v>
      </c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7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</row>
    <row r="270" spans="1:71" ht="16.5" customHeight="1" x14ac:dyDescent="0.3">
      <c r="A270" s="3" t="s">
        <v>924</v>
      </c>
      <c r="B270" s="3">
        <v>-4100.4399999999996</v>
      </c>
      <c r="C270" s="3">
        <v>354</v>
      </c>
      <c r="D270" s="3">
        <v>-636</v>
      </c>
      <c r="E270" s="3">
        <v>955</v>
      </c>
      <c r="F270" s="3">
        <v>469.58</v>
      </c>
      <c r="G270" s="3">
        <v>-6863</v>
      </c>
      <c r="H270" s="3">
        <v>-6897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7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</row>
    <row r="271" spans="1:71" ht="16.5" customHeight="1" x14ac:dyDescent="0.3">
      <c r="A271" s="3" t="s">
        <v>925</v>
      </c>
      <c r="B271" s="3">
        <v>-144631.54999999999</v>
      </c>
      <c r="C271" s="3">
        <v>-24840</v>
      </c>
      <c r="D271" s="3">
        <v>-57397</v>
      </c>
      <c r="E271" s="3">
        <v>-319611</v>
      </c>
      <c r="F271" s="3">
        <v>-428796.07</v>
      </c>
      <c r="G271" s="3">
        <v>-188864</v>
      </c>
      <c r="H271" s="3">
        <v>-357074</v>
      </c>
      <c r="I271" s="3">
        <v>-436451</v>
      </c>
      <c r="J271" s="3">
        <v>-444871.54</v>
      </c>
      <c r="K271" s="3">
        <v>-91556</v>
      </c>
      <c r="L271" s="3">
        <v>-121095</v>
      </c>
      <c r="M271" s="3">
        <v>-192395</v>
      </c>
      <c r="N271" s="3">
        <v>-276781.23</v>
      </c>
      <c r="O271" s="3">
        <v>-244243</v>
      </c>
      <c r="P271" s="3">
        <v>-131926</v>
      </c>
      <c r="Q271" s="3">
        <v>-431034</v>
      </c>
      <c r="R271" s="3">
        <v>-765491.88</v>
      </c>
      <c r="S271" s="3">
        <v>-135536</v>
      </c>
      <c r="T271" s="3">
        <v>-85215</v>
      </c>
      <c r="U271" s="3">
        <v>-128007</v>
      </c>
      <c r="V271" s="3">
        <v>-216882.07</v>
      </c>
      <c r="W271" s="3">
        <v>-51251</v>
      </c>
      <c r="X271" s="3">
        <v>-17408</v>
      </c>
      <c r="Y271" s="3">
        <v>-232077</v>
      </c>
      <c r="Z271" s="3">
        <v>-387579.109</v>
      </c>
      <c r="AA271" s="3">
        <v>800775</v>
      </c>
      <c r="AB271" s="3">
        <v>287297</v>
      </c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7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</row>
    <row r="272" spans="1:71" ht="16.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7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</row>
    <row r="273" spans="1:71" ht="16.5" customHeight="1" x14ac:dyDescent="0.3">
      <c r="A273" s="3" t="s">
        <v>926</v>
      </c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7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</row>
    <row r="274" spans="1:71" ht="16.5" customHeight="1" x14ac:dyDescent="0.3">
      <c r="A274" s="3" t="s">
        <v>927</v>
      </c>
      <c r="B274" s="3">
        <v>0</v>
      </c>
      <c r="C274" s="3">
        <v>0</v>
      </c>
      <c r="D274" s="3">
        <v>0</v>
      </c>
      <c r="E274" s="3">
        <v>1336576</v>
      </c>
      <c r="F274" s="3">
        <v>0</v>
      </c>
      <c r="G274" s="3">
        <v>930</v>
      </c>
      <c r="H274" s="3">
        <v>1240</v>
      </c>
      <c r="I274" s="3">
        <v>1240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1951</v>
      </c>
      <c r="AB274" s="3">
        <v>968</v>
      </c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7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</row>
    <row r="275" spans="1:71" ht="16.5" customHeight="1" x14ac:dyDescent="0.3">
      <c r="A275" s="3" t="s">
        <v>928</v>
      </c>
      <c r="B275" s="3">
        <v>0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411</v>
      </c>
      <c r="M275" s="3">
        <v>0</v>
      </c>
      <c r="N275" s="3">
        <v>0</v>
      </c>
      <c r="O275" s="3">
        <v>0</v>
      </c>
      <c r="P275" s="3">
        <v>1185</v>
      </c>
      <c r="Q275" s="3">
        <v>1128</v>
      </c>
      <c r="R275" s="3">
        <v>1047.93</v>
      </c>
      <c r="S275" s="3">
        <v>-438</v>
      </c>
      <c r="T275" s="3">
        <v>-339</v>
      </c>
      <c r="U275" s="3">
        <v>-453</v>
      </c>
      <c r="V275" s="3">
        <v>-99.47</v>
      </c>
      <c r="W275" s="3">
        <v>301</v>
      </c>
      <c r="X275" s="3">
        <v>-948</v>
      </c>
      <c r="Y275" s="3">
        <v>-948</v>
      </c>
      <c r="Z275" s="3">
        <v>-948.46100000000001</v>
      </c>
      <c r="AA275" s="3">
        <v>0</v>
      </c>
      <c r="AB275" s="3">
        <v>0</v>
      </c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7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</row>
    <row r="276" spans="1:71" ht="16.5" customHeight="1" x14ac:dyDescent="0.3">
      <c r="A276" s="3" t="s">
        <v>929</v>
      </c>
      <c r="B276" s="3">
        <v>0</v>
      </c>
      <c r="C276" s="3">
        <v>0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411</v>
      </c>
      <c r="M276" s="3">
        <v>0</v>
      </c>
      <c r="N276" s="3">
        <v>0</v>
      </c>
      <c r="O276" s="3">
        <v>0</v>
      </c>
      <c r="P276" s="3">
        <v>1185</v>
      </c>
      <c r="Q276" s="3">
        <v>1128</v>
      </c>
      <c r="R276" s="3">
        <v>1047.93</v>
      </c>
      <c r="S276" s="3">
        <v>0</v>
      </c>
      <c r="T276" s="3">
        <v>0</v>
      </c>
      <c r="U276" s="3">
        <v>0</v>
      </c>
      <c r="V276" s="3">
        <v>0</v>
      </c>
      <c r="W276" s="3">
        <v>301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7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</row>
    <row r="277" spans="1:71" ht="16.5" customHeight="1" x14ac:dyDescent="0.3">
      <c r="A277" s="3" t="s">
        <v>930</v>
      </c>
      <c r="B277" s="3">
        <v>0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-438</v>
      </c>
      <c r="T277" s="3">
        <v>0</v>
      </c>
      <c r="U277" s="3">
        <v>0</v>
      </c>
      <c r="V277" s="3">
        <v>0</v>
      </c>
      <c r="W277" s="3">
        <v>0</v>
      </c>
      <c r="X277" s="3">
        <v>-948</v>
      </c>
      <c r="Y277" s="3">
        <v>-948</v>
      </c>
      <c r="Z277" s="3">
        <v>-948.46100000000001</v>
      </c>
      <c r="AA277" s="3">
        <v>0</v>
      </c>
      <c r="AB277" s="3">
        <v>0</v>
      </c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7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</row>
    <row r="278" spans="1:71" ht="16.5" customHeight="1" x14ac:dyDescent="0.3">
      <c r="A278" s="3" t="s">
        <v>931</v>
      </c>
      <c r="B278" s="3">
        <v>79727.31</v>
      </c>
      <c r="C278" s="3">
        <v>-210000</v>
      </c>
      <c r="D278" s="3">
        <v>-100000</v>
      </c>
      <c r="E278" s="3">
        <v>-1685000</v>
      </c>
      <c r="F278" s="3">
        <v>-350000</v>
      </c>
      <c r="G278" s="3">
        <v>0</v>
      </c>
      <c r="H278" s="3">
        <v>0</v>
      </c>
      <c r="I278" s="3">
        <v>-1240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-63</v>
      </c>
      <c r="Z278" s="3">
        <v>0</v>
      </c>
      <c r="AA278" s="3">
        <v>0</v>
      </c>
      <c r="AB278" s="3">
        <v>-1960</v>
      </c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7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</row>
    <row r="279" spans="1:71" ht="16.5" customHeight="1" x14ac:dyDescent="0.3">
      <c r="A279" s="3" t="s">
        <v>932</v>
      </c>
      <c r="B279" s="3">
        <v>27360</v>
      </c>
      <c r="C279" s="3">
        <v>-20940</v>
      </c>
      <c r="D279" s="3">
        <v>-139560</v>
      </c>
      <c r="E279" s="3">
        <v>-139560</v>
      </c>
      <c r="F279" s="3">
        <v>-139560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-88.090999999999994</v>
      </c>
      <c r="AA279" s="3">
        <v>-25</v>
      </c>
      <c r="AB279" s="3">
        <v>-50</v>
      </c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7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</row>
    <row r="280" spans="1:71" ht="16.5" customHeight="1" x14ac:dyDescent="0.3">
      <c r="A280" s="3" t="s">
        <v>933</v>
      </c>
      <c r="B280" s="3">
        <v>100000</v>
      </c>
      <c r="C280" s="3">
        <v>0</v>
      </c>
      <c r="D280" s="3">
        <v>0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7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</row>
    <row r="281" spans="1:71" ht="16.5" customHeight="1" x14ac:dyDescent="0.3">
      <c r="A281" s="3" t="s">
        <v>934</v>
      </c>
      <c r="B281" s="3">
        <v>-72640</v>
      </c>
      <c r="C281" s="3">
        <v>-20940</v>
      </c>
      <c r="D281" s="3">
        <v>-139560</v>
      </c>
      <c r="E281" s="3">
        <v>-139560</v>
      </c>
      <c r="F281" s="3">
        <v>-139560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-88.090999999999994</v>
      </c>
      <c r="AA281" s="3">
        <v>-25</v>
      </c>
      <c r="AB281" s="3">
        <v>-50</v>
      </c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7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</row>
    <row r="282" spans="1:71" ht="16.5" customHeight="1" x14ac:dyDescent="0.3">
      <c r="A282" s="3" t="s">
        <v>935</v>
      </c>
      <c r="B282" s="3">
        <v>0</v>
      </c>
      <c r="C282" s="3">
        <v>0</v>
      </c>
      <c r="D282" s="3">
        <v>0</v>
      </c>
      <c r="E282" s="3">
        <v>0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-16</v>
      </c>
      <c r="X282" s="3">
        <v>-39</v>
      </c>
      <c r="Y282" s="3">
        <v>0</v>
      </c>
      <c r="Z282" s="3">
        <v>0</v>
      </c>
      <c r="AA282" s="3">
        <v>0</v>
      </c>
      <c r="AB282" s="3">
        <v>0</v>
      </c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7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</row>
    <row r="283" spans="1:71" ht="16.5" customHeight="1" x14ac:dyDescent="0.3">
      <c r="A283" s="3" t="s">
        <v>936</v>
      </c>
      <c r="B283" s="3">
        <v>0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-16</v>
      </c>
      <c r="X283" s="3">
        <v>-39</v>
      </c>
      <c r="Y283" s="3">
        <v>0</v>
      </c>
      <c r="Z283" s="3">
        <v>0</v>
      </c>
      <c r="AA283" s="3">
        <v>0</v>
      </c>
      <c r="AB283" s="3">
        <v>0</v>
      </c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7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</row>
    <row r="284" spans="1:71" ht="16.5" customHeight="1" x14ac:dyDescent="0.3">
      <c r="A284" s="3" t="s">
        <v>937</v>
      </c>
      <c r="B284" s="3">
        <v>-631.03</v>
      </c>
      <c r="C284" s="3">
        <v>-89</v>
      </c>
      <c r="D284" s="3">
        <v>-179</v>
      </c>
      <c r="E284" s="3">
        <v>-270</v>
      </c>
      <c r="F284" s="3">
        <v>-360.63</v>
      </c>
      <c r="G284" s="3">
        <v>-93</v>
      </c>
      <c r="H284" s="3">
        <v>-185</v>
      </c>
      <c r="I284" s="3">
        <v>-278</v>
      </c>
      <c r="J284" s="3">
        <v>-371.65</v>
      </c>
      <c r="K284" s="3">
        <v>-95</v>
      </c>
      <c r="L284" s="3">
        <v>-190</v>
      </c>
      <c r="M284" s="3">
        <v>-287</v>
      </c>
      <c r="N284" s="3">
        <v>-383.01</v>
      </c>
      <c r="O284" s="3">
        <v>-98</v>
      </c>
      <c r="P284" s="3">
        <v>-196</v>
      </c>
      <c r="Q284" s="3">
        <v>-196</v>
      </c>
      <c r="R284" s="3">
        <v>-195.87</v>
      </c>
      <c r="S284" s="3">
        <v>0</v>
      </c>
      <c r="T284" s="3">
        <v>-71</v>
      </c>
      <c r="U284" s="3">
        <v>-161</v>
      </c>
      <c r="V284" s="3">
        <v>-244.94</v>
      </c>
      <c r="W284" s="3">
        <v>-1032</v>
      </c>
      <c r="X284" s="3">
        <v>-2540</v>
      </c>
      <c r="Y284" s="3">
        <v>-4083</v>
      </c>
      <c r="Z284" s="3">
        <v>-5628.5410000000002</v>
      </c>
      <c r="AA284" s="3">
        <v>-4610</v>
      </c>
      <c r="AB284" s="3">
        <v>-9301</v>
      </c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7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</row>
    <row r="285" spans="1:71" ht="16.5" customHeight="1" x14ac:dyDescent="0.3">
      <c r="A285" s="3" t="s">
        <v>938</v>
      </c>
      <c r="B285" s="3">
        <v>-631.03</v>
      </c>
      <c r="C285" s="3">
        <v>-89</v>
      </c>
      <c r="D285" s="3">
        <v>-179</v>
      </c>
      <c r="E285" s="3">
        <v>-270</v>
      </c>
      <c r="F285" s="3">
        <v>-360.63</v>
      </c>
      <c r="G285" s="3">
        <v>-93</v>
      </c>
      <c r="H285" s="3">
        <v>-185</v>
      </c>
      <c r="I285" s="3">
        <v>-278</v>
      </c>
      <c r="J285" s="3">
        <v>-371.65</v>
      </c>
      <c r="K285" s="3">
        <v>-95</v>
      </c>
      <c r="L285" s="3">
        <v>-190</v>
      </c>
      <c r="M285" s="3">
        <v>-287</v>
      </c>
      <c r="N285" s="3">
        <v>-383.01</v>
      </c>
      <c r="O285" s="3">
        <v>-98</v>
      </c>
      <c r="P285" s="3">
        <v>-196</v>
      </c>
      <c r="Q285" s="3">
        <v>-196</v>
      </c>
      <c r="R285" s="3">
        <v>-195.87</v>
      </c>
      <c r="S285" s="3">
        <v>0</v>
      </c>
      <c r="T285" s="3">
        <v>-71</v>
      </c>
      <c r="U285" s="3">
        <v>-161</v>
      </c>
      <c r="V285" s="3">
        <v>-244.94</v>
      </c>
      <c r="W285" s="3">
        <v>-1032</v>
      </c>
      <c r="X285" s="3">
        <v>-2540</v>
      </c>
      <c r="Y285" s="3">
        <v>-4083</v>
      </c>
      <c r="Z285" s="3">
        <v>-5628.5410000000002</v>
      </c>
      <c r="AA285" s="3">
        <v>-4610</v>
      </c>
      <c r="AB285" s="3">
        <v>-9301</v>
      </c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7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</row>
    <row r="286" spans="1:71" ht="16.5" customHeight="1" x14ac:dyDescent="0.3">
      <c r="A286" s="3" t="s">
        <v>939</v>
      </c>
      <c r="B286" s="3">
        <v>0</v>
      </c>
      <c r="C286" s="3">
        <v>0</v>
      </c>
      <c r="D286" s="3">
        <v>1012500</v>
      </c>
      <c r="E286" s="3">
        <v>1012500</v>
      </c>
      <c r="F286" s="3">
        <v>1012500</v>
      </c>
      <c r="G286" s="3">
        <v>0</v>
      </c>
      <c r="H286" s="3">
        <v>0</v>
      </c>
      <c r="I286" s="3">
        <v>8322</v>
      </c>
      <c r="J286" s="3">
        <v>8322.17</v>
      </c>
      <c r="K286" s="3">
        <v>5190</v>
      </c>
      <c r="L286" s="3">
        <v>5190</v>
      </c>
      <c r="M286" s="3">
        <v>9784</v>
      </c>
      <c r="N286" s="3">
        <v>9784.32</v>
      </c>
      <c r="O286" s="3">
        <v>5657</v>
      </c>
      <c r="P286" s="3">
        <v>5657</v>
      </c>
      <c r="Q286" s="3">
        <v>13079</v>
      </c>
      <c r="R286" s="3">
        <v>13077.98</v>
      </c>
      <c r="S286" s="3">
        <v>13042</v>
      </c>
      <c r="T286" s="3">
        <v>13042</v>
      </c>
      <c r="U286" s="3">
        <v>13042</v>
      </c>
      <c r="V286" s="3">
        <v>13042.44</v>
      </c>
      <c r="W286" s="3">
        <v>0</v>
      </c>
      <c r="X286" s="3">
        <v>0</v>
      </c>
      <c r="Y286" s="3">
        <v>205</v>
      </c>
      <c r="Z286" s="3">
        <v>205.6</v>
      </c>
      <c r="AA286" s="3">
        <v>0</v>
      </c>
      <c r="AB286" s="3">
        <v>0</v>
      </c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7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</row>
    <row r="287" spans="1:71" ht="16.5" customHeight="1" x14ac:dyDescent="0.3">
      <c r="A287" s="3" t="s">
        <v>940</v>
      </c>
      <c r="B287" s="3">
        <v>-112500</v>
      </c>
      <c r="C287" s="3">
        <v>0</v>
      </c>
      <c r="D287" s="3">
        <v>-275625</v>
      </c>
      <c r="E287" s="3">
        <v>-275625</v>
      </c>
      <c r="F287" s="3">
        <v>-275625</v>
      </c>
      <c r="G287" s="3">
        <v>0</v>
      </c>
      <c r="H287" s="3">
        <v>-92100</v>
      </c>
      <c r="I287" s="3">
        <v>-92100</v>
      </c>
      <c r="J287" s="3">
        <v>-92099.72</v>
      </c>
      <c r="K287" s="3">
        <v>0</v>
      </c>
      <c r="L287" s="3">
        <v>-126547</v>
      </c>
      <c r="M287" s="3">
        <v>-126547</v>
      </c>
      <c r="N287" s="3">
        <v>-126547.22</v>
      </c>
      <c r="O287" s="3">
        <v>0</v>
      </c>
      <c r="P287" s="3">
        <v>-163267</v>
      </c>
      <c r="Q287" s="3">
        <v>-163267</v>
      </c>
      <c r="R287" s="3">
        <v>-163266.57999999999</v>
      </c>
      <c r="S287" s="3">
        <v>0</v>
      </c>
      <c r="T287" s="3">
        <v>-210014</v>
      </c>
      <c r="U287" s="3">
        <v>-210014</v>
      </c>
      <c r="V287" s="3">
        <v>-210013.74</v>
      </c>
      <c r="W287" s="3">
        <v>0</v>
      </c>
      <c r="X287" s="3">
        <v>-200830</v>
      </c>
      <c r="Y287" s="3">
        <v>-200830</v>
      </c>
      <c r="Z287" s="3">
        <v>-200830.106</v>
      </c>
      <c r="AA287" s="3">
        <v>0</v>
      </c>
      <c r="AB287" s="3">
        <v>-252567</v>
      </c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7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</row>
    <row r="288" spans="1:71" ht="16.5" customHeight="1" x14ac:dyDescent="0.3">
      <c r="A288" s="3" t="s">
        <v>941</v>
      </c>
      <c r="B288" s="3">
        <v>-18029.21</v>
      </c>
      <c r="C288" s="3">
        <v>-3632</v>
      </c>
      <c r="D288" s="3">
        <v>-6541</v>
      </c>
      <c r="E288" s="3">
        <v>-7097</v>
      </c>
      <c r="F288" s="3">
        <v>-7143.57</v>
      </c>
      <c r="G288" s="3">
        <v>-1463</v>
      </c>
      <c r="H288" s="3">
        <v>-3069</v>
      </c>
      <c r="I288" s="3">
        <v>-3338</v>
      </c>
      <c r="J288" s="3">
        <v>-164.44</v>
      </c>
      <c r="K288" s="3">
        <v>-13</v>
      </c>
      <c r="L288" s="3">
        <v>-72</v>
      </c>
      <c r="M288" s="3">
        <v>-92</v>
      </c>
      <c r="N288" s="3">
        <v>-124.44</v>
      </c>
      <c r="O288" s="3">
        <v>-36</v>
      </c>
      <c r="P288" s="3">
        <v>-165</v>
      </c>
      <c r="Q288" s="3">
        <v>-301</v>
      </c>
      <c r="R288" s="3">
        <v>-106.13</v>
      </c>
      <c r="S288" s="3">
        <v>-27</v>
      </c>
      <c r="T288" s="3">
        <v>-68</v>
      </c>
      <c r="U288" s="3">
        <v>-210</v>
      </c>
      <c r="V288" s="3">
        <v>-2322.35</v>
      </c>
      <c r="W288" s="3">
        <v>-688</v>
      </c>
      <c r="X288" s="3">
        <v>-942</v>
      </c>
      <c r="Y288" s="3">
        <v>-1570</v>
      </c>
      <c r="Z288" s="3">
        <v>-1728.9929999999999</v>
      </c>
      <c r="AA288" s="3">
        <v>-755</v>
      </c>
      <c r="AB288" s="3">
        <v>-2433</v>
      </c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7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</row>
    <row r="289" spans="1:71" ht="16.5" customHeight="1" x14ac:dyDescent="0.3">
      <c r="A289" s="3" t="s">
        <v>924</v>
      </c>
      <c r="B289" s="3">
        <v>4696.8100000000004</v>
      </c>
      <c r="C289" s="3">
        <v>0</v>
      </c>
      <c r="D289" s="3">
        <v>-23818</v>
      </c>
      <c r="E289" s="3">
        <v>29769</v>
      </c>
      <c r="F289" s="3">
        <v>29770.06</v>
      </c>
      <c r="G289" s="3">
        <v>0</v>
      </c>
      <c r="H289" s="3">
        <v>0</v>
      </c>
      <c r="I289" s="3">
        <v>4928</v>
      </c>
      <c r="J289" s="3">
        <v>4927.84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7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</row>
    <row r="290" spans="1:71" ht="16.5" customHeight="1" x14ac:dyDescent="0.3">
      <c r="A290" s="3" t="s">
        <v>942</v>
      </c>
      <c r="B290" s="3">
        <v>-19376.12</v>
      </c>
      <c r="C290" s="3">
        <v>-234661</v>
      </c>
      <c r="D290" s="3">
        <v>466777</v>
      </c>
      <c r="E290" s="3">
        <v>271293</v>
      </c>
      <c r="F290" s="3">
        <v>269580.86</v>
      </c>
      <c r="G290" s="3">
        <v>-626</v>
      </c>
      <c r="H290" s="3">
        <v>-94114</v>
      </c>
      <c r="I290" s="3">
        <v>-82466</v>
      </c>
      <c r="J290" s="3">
        <v>-79385.8</v>
      </c>
      <c r="K290" s="3">
        <v>5082</v>
      </c>
      <c r="L290" s="3">
        <v>-121208</v>
      </c>
      <c r="M290" s="3">
        <v>-117142</v>
      </c>
      <c r="N290" s="3">
        <v>-117270.34</v>
      </c>
      <c r="O290" s="3">
        <v>5523</v>
      </c>
      <c r="P290" s="3">
        <v>-156786</v>
      </c>
      <c r="Q290" s="3">
        <v>-149557</v>
      </c>
      <c r="R290" s="3">
        <v>-149442.66</v>
      </c>
      <c r="S290" s="3">
        <v>12577</v>
      </c>
      <c r="T290" s="3">
        <v>-197450</v>
      </c>
      <c r="U290" s="3">
        <v>-197796</v>
      </c>
      <c r="V290" s="3">
        <v>-199638.06</v>
      </c>
      <c r="W290" s="3">
        <v>-1435</v>
      </c>
      <c r="X290" s="3">
        <v>-205299</v>
      </c>
      <c r="Y290" s="3">
        <v>-207289</v>
      </c>
      <c r="Z290" s="3">
        <v>-209018.592</v>
      </c>
      <c r="AA290" s="3">
        <v>-3439</v>
      </c>
      <c r="AB290" s="3">
        <v>-265343</v>
      </c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7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</row>
    <row r="291" spans="1:71" ht="16.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7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</row>
    <row r="292" spans="1:71" ht="16.5" customHeight="1" x14ac:dyDescent="0.3">
      <c r="A292" s="3" t="s">
        <v>943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7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</row>
    <row r="293" spans="1:71" ht="16.5" customHeight="1" x14ac:dyDescent="0.3">
      <c r="A293" s="3" t="s">
        <v>924</v>
      </c>
      <c r="B293" s="3">
        <v>0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-3343.11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7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</row>
    <row r="294" spans="1:71" ht="16.5" customHeight="1" x14ac:dyDescent="0.3">
      <c r="A294" s="3" t="s">
        <v>944</v>
      </c>
      <c r="B294" s="3">
        <v>19659.84</v>
      </c>
      <c r="C294" s="3">
        <v>10119</v>
      </c>
      <c r="D294" s="3">
        <v>672126</v>
      </c>
      <c r="E294" s="3">
        <v>314460</v>
      </c>
      <c r="F294" s="3">
        <v>234222.75</v>
      </c>
      <c r="G294" s="3">
        <v>-89366</v>
      </c>
      <c r="H294" s="3">
        <v>-214881</v>
      </c>
      <c r="I294" s="3">
        <v>-226217</v>
      </c>
      <c r="J294" s="3">
        <v>-237748.83</v>
      </c>
      <c r="K294" s="3">
        <v>-11774</v>
      </c>
      <c r="L294" s="3">
        <v>44476</v>
      </c>
      <c r="M294" s="3">
        <v>154073</v>
      </c>
      <c r="N294" s="3">
        <v>273762.84999999998</v>
      </c>
      <c r="O294" s="3">
        <v>-239902</v>
      </c>
      <c r="P294" s="3">
        <v>-26395</v>
      </c>
      <c r="Q294" s="3">
        <v>-197437</v>
      </c>
      <c r="R294" s="3">
        <v>-202820.94</v>
      </c>
      <c r="S294" s="3">
        <v>-6086</v>
      </c>
      <c r="T294" s="3">
        <v>13982</v>
      </c>
      <c r="U294" s="3">
        <v>-15029</v>
      </c>
      <c r="V294" s="3">
        <v>16953.11</v>
      </c>
      <c r="W294" s="3">
        <v>27760</v>
      </c>
      <c r="X294" s="3">
        <v>53045</v>
      </c>
      <c r="Y294" s="3">
        <v>35790</v>
      </c>
      <c r="Z294" s="3">
        <v>9058.1479999999992</v>
      </c>
      <c r="AA294" s="3">
        <v>893886</v>
      </c>
      <c r="AB294" s="3">
        <v>188900</v>
      </c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7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</row>
    <row r="295" spans="1:71" ht="16.5" customHeight="1" x14ac:dyDescent="0.3">
      <c r="A295" s="3" t="s">
        <v>945</v>
      </c>
      <c r="B295" s="3">
        <v>46.94</v>
      </c>
      <c r="C295" s="3">
        <v>-47</v>
      </c>
      <c r="D295" s="3">
        <v>-47</v>
      </c>
      <c r="E295" s="3">
        <v>-48</v>
      </c>
      <c r="F295" s="3">
        <v>-41.27</v>
      </c>
      <c r="G295" s="3">
        <v>42</v>
      </c>
      <c r="H295" s="3">
        <v>56</v>
      </c>
      <c r="I295" s="3">
        <v>85</v>
      </c>
      <c r="J295" s="3">
        <v>81.38</v>
      </c>
      <c r="K295" s="3">
        <v>-40</v>
      </c>
      <c r="L295" s="3">
        <v>-40</v>
      </c>
      <c r="M295" s="3">
        <v>-42</v>
      </c>
      <c r="N295" s="3">
        <v>-40.14</v>
      </c>
      <c r="O295" s="3">
        <v>0</v>
      </c>
      <c r="P295" s="3">
        <v>0</v>
      </c>
      <c r="Q295" s="3">
        <v>14</v>
      </c>
      <c r="R295" s="3">
        <v>-0.17</v>
      </c>
      <c r="S295" s="3">
        <v>2</v>
      </c>
      <c r="T295" s="3">
        <v>0</v>
      </c>
      <c r="U295" s="3">
        <v>0</v>
      </c>
      <c r="V295" s="3">
        <v>-0.09</v>
      </c>
      <c r="W295" s="3">
        <v>0</v>
      </c>
      <c r="X295" s="3">
        <v>0</v>
      </c>
      <c r="Y295" s="3">
        <v>0</v>
      </c>
      <c r="Z295" s="3">
        <v>-0.29599999999999999</v>
      </c>
      <c r="AA295" s="3">
        <v>4</v>
      </c>
      <c r="AB295" s="3">
        <v>0</v>
      </c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7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</row>
    <row r="296" spans="1:71" ht="16.5" customHeight="1" x14ac:dyDescent="0.3">
      <c r="A296" s="3" t="s">
        <v>946</v>
      </c>
      <c r="B296" s="3">
        <v>68561.77</v>
      </c>
      <c r="C296" s="3">
        <v>88269</v>
      </c>
      <c r="D296" s="3">
        <v>88269</v>
      </c>
      <c r="E296" s="3">
        <v>88269</v>
      </c>
      <c r="F296" s="3">
        <v>88268.55</v>
      </c>
      <c r="G296" s="3">
        <v>322450</v>
      </c>
      <c r="H296" s="3">
        <v>322450</v>
      </c>
      <c r="I296" s="3">
        <v>322450</v>
      </c>
      <c r="J296" s="3">
        <v>322450.02</v>
      </c>
      <c r="K296" s="3">
        <v>84783</v>
      </c>
      <c r="L296" s="3">
        <v>84783</v>
      </c>
      <c r="M296" s="3">
        <v>84783</v>
      </c>
      <c r="N296" s="3">
        <v>84782.57</v>
      </c>
      <c r="O296" s="3">
        <v>358505</v>
      </c>
      <c r="P296" s="3">
        <v>358505</v>
      </c>
      <c r="Q296" s="3">
        <v>358505</v>
      </c>
      <c r="R296" s="3">
        <v>358505.29</v>
      </c>
      <c r="S296" s="3">
        <v>155684</v>
      </c>
      <c r="T296" s="3">
        <v>155684</v>
      </c>
      <c r="U296" s="3">
        <v>155684</v>
      </c>
      <c r="V296" s="3">
        <v>155684.17000000001</v>
      </c>
      <c r="W296" s="3">
        <v>172637</v>
      </c>
      <c r="X296" s="3">
        <v>172637</v>
      </c>
      <c r="Y296" s="3">
        <v>172637</v>
      </c>
      <c r="Z296" s="3">
        <v>172637.193</v>
      </c>
      <c r="AA296" s="3">
        <v>181695</v>
      </c>
      <c r="AB296" s="3">
        <v>181695</v>
      </c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7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</row>
    <row r="297" spans="1:71" ht="16.5" customHeight="1" x14ac:dyDescent="0.3">
      <c r="A297" s="3" t="s">
        <v>947</v>
      </c>
      <c r="B297" s="3">
        <v>88268.55</v>
      </c>
      <c r="C297" s="3">
        <v>98341</v>
      </c>
      <c r="D297" s="3">
        <v>760348</v>
      </c>
      <c r="E297" s="3">
        <v>402681</v>
      </c>
      <c r="F297" s="3">
        <v>322450.02</v>
      </c>
      <c r="G297" s="3">
        <v>233126</v>
      </c>
      <c r="H297" s="3">
        <v>107625</v>
      </c>
      <c r="I297" s="3">
        <v>96318</v>
      </c>
      <c r="J297" s="3">
        <v>84782.57</v>
      </c>
      <c r="K297" s="3">
        <v>72969</v>
      </c>
      <c r="L297" s="3">
        <v>129219</v>
      </c>
      <c r="M297" s="3">
        <v>238814</v>
      </c>
      <c r="N297" s="3">
        <v>358505.29</v>
      </c>
      <c r="O297" s="3">
        <v>118603</v>
      </c>
      <c r="P297" s="3">
        <v>332110</v>
      </c>
      <c r="Q297" s="3">
        <v>161082</v>
      </c>
      <c r="R297" s="3">
        <v>155684.17000000001</v>
      </c>
      <c r="S297" s="3">
        <v>149600</v>
      </c>
      <c r="T297" s="3">
        <v>169666</v>
      </c>
      <c r="U297" s="3">
        <v>140655</v>
      </c>
      <c r="V297" s="3">
        <v>172637.19</v>
      </c>
      <c r="W297" s="3">
        <v>200397</v>
      </c>
      <c r="X297" s="3">
        <v>225682</v>
      </c>
      <c r="Y297" s="3">
        <v>208427</v>
      </c>
      <c r="Z297" s="3">
        <v>181695.04500000001</v>
      </c>
      <c r="AA297" s="3">
        <v>1075585</v>
      </c>
      <c r="AB297" s="3">
        <v>370595</v>
      </c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7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</row>
    <row r="298" spans="1:71" ht="16.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7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</row>
    <row r="299" spans="1:71" ht="16.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7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</row>
    <row r="300" spans="1:71" ht="16.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7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</row>
    <row r="301" spans="1:71" ht="16.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7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</row>
    <row r="302" spans="1:71" ht="16.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7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</row>
    <row r="303" spans="1:71" ht="16.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7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</row>
    <row r="304" spans="1:71" ht="16.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7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</row>
    <row r="305" spans="1:71" ht="16.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7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</row>
    <row r="306" spans="1:71" ht="16.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7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</row>
    <row r="307" spans="1:71" ht="16.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</row>
    <row r="308" spans="1:71" ht="16.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</row>
    <row r="309" spans="1:71" ht="16.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7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</row>
    <row r="310" spans="1:71" ht="16.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7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</row>
    <row r="311" spans="1:71" ht="16.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7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</row>
    <row r="312" spans="1:71" ht="16.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7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</row>
    <row r="313" spans="1:71" ht="16.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7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</row>
    <row r="314" spans="1:71" ht="16.5" customHeight="1" x14ac:dyDescent="0.3">
      <c r="A314" s="3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</row>
    <row r="315" spans="1:71" ht="16.5" customHeight="1" x14ac:dyDescent="0.3">
      <c r="A315" s="3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</row>
    <row r="316" spans="1:71" ht="16.5" customHeight="1" x14ac:dyDescent="0.3">
      <c r="A316" s="3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</row>
    <row r="317" spans="1:71" ht="16.5" customHeight="1" x14ac:dyDescent="0.3">
      <c r="A317" s="3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</row>
    <row r="318" spans="1:71" ht="16.5" customHeight="1" x14ac:dyDescent="0.3">
      <c r="A318" s="3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</row>
    <row r="319" spans="1:71" ht="16.5" customHeight="1" x14ac:dyDescent="0.3">
      <c r="A319" s="3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</row>
    <row r="320" spans="1:71" ht="16.5" customHeight="1" x14ac:dyDescent="0.3">
      <c r="A320" s="3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</row>
    <row r="321" spans="1:71" ht="16.5" customHeight="1" x14ac:dyDescent="0.3">
      <c r="A321" s="3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</row>
    <row r="322" spans="1:71" ht="16.5" customHeight="1" x14ac:dyDescent="0.3">
      <c r="A322" s="3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</row>
    <row r="323" spans="1:71" ht="16.5" customHeight="1" x14ac:dyDescent="0.3">
      <c r="A323" s="3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</row>
    <row r="324" spans="1:71" ht="16.5" customHeight="1" x14ac:dyDescent="0.3">
      <c r="A324" s="3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</row>
    <row r="325" spans="1:71" ht="16.5" customHeight="1" x14ac:dyDescent="0.3">
      <c r="A325" s="3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</row>
    <row r="326" spans="1:71" ht="16.5" customHeight="1" x14ac:dyDescent="0.3">
      <c r="A326" s="3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</row>
    <row r="327" spans="1:71" ht="16.5" customHeight="1" x14ac:dyDescent="0.3">
      <c r="A327" s="3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</row>
    <row r="328" spans="1:71" ht="16.5" customHeight="1" x14ac:dyDescent="0.3">
      <c r="A328" s="3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</row>
    <row r="329" spans="1:71" ht="16.5" customHeight="1" x14ac:dyDescent="0.3">
      <c r="A329" s="3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</row>
    <row r="330" spans="1:71" ht="16.5" customHeight="1" x14ac:dyDescent="0.3">
      <c r="A330" s="3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</row>
    <row r="331" spans="1:71" ht="16.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</row>
    <row r="332" spans="1:71" ht="16.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</row>
    <row r="333" spans="1:71" ht="16.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</row>
    <row r="334" spans="1:71" ht="16.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</row>
    <row r="335" spans="1:71" ht="16.5" customHeight="1" x14ac:dyDescent="0.3">
      <c r="A335" s="10"/>
      <c r="B335" s="11">
        <v>2008</v>
      </c>
      <c r="C335" s="11">
        <v>2009</v>
      </c>
      <c r="D335" s="11">
        <v>2010</v>
      </c>
      <c r="E335" s="11">
        <v>2011</v>
      </c>
      <c r="F335" s="11">
        <v>2012</v>
      </c>
      <c r="G335" s="11">
        <v>2013</v>
      </c>
      <c r="H335" s="11">
        <v>2014</v>
      </c>
      <c r="I335" s="11">
        <v>2015</v>
      </c>
      <c r="J335" s="11">
        <v>2016</v>
      </c>
      <c r="K335" s="11">
        <v>2017</v>
      </c>
      <c r="L335" s="11">
        <v>2018</v>
      </c>
      <c r="M335" s="11">
        <v>2019</v>
      </c>
      <c r="N335" s="11">
        <v>2020</v>
      </c>
      <c r="O335" s="12"/>
      <c r="P335" s="11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</row>
    <row r="336" spans="1:71" ht="16.5" customHeight="1" x14ac:dyDescent="0.3">
      <c r="A336" s="13"/>
      <c r="B336" s="149" t="s">
        <v>948</v>
      </c>
      <c r="C336" s="147"/>
      <c r="D336" s="147"/>
      <c r="E336" s="147"/>
      <c r="F336" s="147"/>
      <c r="G336" s="147"/>
      <c r="H336" s="147"/>
      <c r="I336" s="147"/>
      <c r="J336" s="147"/>
      <c r="K336" s="147"/>
      <c r="L336" s="147"/>
      <c r="M336" s="147"/>
      <c r="N336" s="148"/>
      <c r="O336" s="14"/>
      <c r="P336" s="6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</row>
    <row r="337" spans="1:71" ht="16.5" customHeight="1" x14ac:dyDescent="0.3">
      <c r="A337" s="3"/>
      <c r="B337" s="150" t="s">
        <v>762</v>
      </c>
      <c r="C337" s="147"/>
      <c r="D337" s="147"/>
      <c r="E337" s="147"/>
      <c r="F337" s="147"/>
      <c r="G337" s="147"/>
      <c r="H337" s="147"/>
      <c r="I337" s="147"/>
      <c r="J337" s="147"/>
      <c r="K337" s="147"/>
      <c r="L337" s="147"/>
      <c r="M337" s="147"/>
      <c r="N337" s="148"/>
      <c r="O337" s="14"/>
      <c r="P337" s="6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</row>
    <row r="338" spans="1:71" ht="16.5" customHeight="1" x14ac:dyDescent="0.3">
      <c r="A338" s="3"/>
      <c r="B338" s="15" t="str">
        <f t="shared" ref="B338:N338" si="4">IFERROR(VLOOKUP($B$337,$4:$137,MATCH($P338&amp;"/"&amp;B$335,$2:$2,0),FALSE),"")</f>
        <v/>
      </c>
      <c r="C338" s="15" t="str">
        <f t="shared" si="4"/>
        <v/>
      </c>
      <c r="D338" s="15" t="str">
        <f t="shared" si="4"/>
        <v/>
      </c>
      <c r="E338" s="15" t="str">
        <f t="shared" si="4"/>
        <v/>
      </c>
      <c r="F338" s="15" t="str">
        <f t="shared" si="4"/>
        <v/>
      </c>
      <c r="G338" s="15" t="str">
        <f t="shared" si="4"/>
        <v/>
      </c>
      <c r="H338" s="15">
        <f t="shared" si="4"/>
        <v>98341</v>
      </c>
      <c r="I338" s="15">
        <f t="shared" si="4"/>
        <v>233126</v>
      </c>
      <c r="J338" s="15">
        <f t="shared" si="4"/>
        <v>72969</v>
      </c>
      <c r="K338" s="15">
        <f t="shared" si="4"/>
        <v>118603</v>
      </c>
      <c r="L338" s="15">
        <f t="shared" si="4"/>
        <v>149600</v>
      </c>
      <c r="M338" s="15">
        <f t="shared" si="4"/>
        <v>200397</v>
      </c>
      <c r="N338" s="16">
        <f t="shared" si="4"/>
        <v>1075585</v>
      </c>
      <c r="O338" s="14"/>
      <c r="P338" s="17" t="s">
        <v>949</v>
      </c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</row>
    <row r="339" spans="1:71" ht="16.5" customHeight="1" x14ac:dyDescent="0.3">
      <c r="A339" s="3"/>
      <c r="B339" s="15" t="str">
        <f t="shared" ref="B339:N339" si="5">IFERROR(VLOOKUP($B$337,$4:$137,MATCH($P339&amp;"/"&amp;B$335,$2:$2,0),FALSE),"")</f>
        <v/>
      </c>
      <c r="C339" s="15" t="str">
        <f t="shared" si="5"/>
        <v/>
      </c>
      <c r="D339" s="15" t="str">
        <f t="shared" si="5"/>
        <v/>
      </c>
      <c r="E339" s="15" t="str">
        <f t="shared" si="5"/>
        <v/>
      </c>
      <c r="F339" s="15" t="str">
        <f t="shared" si="5"/>
        <v/>
      </c>
      <c r="G339" s="15" t="str">
        <f t="shared" si="5"/>
        <v/>
      </c>
      <c r="H339" s="15">
        <f t="shared" si="5"/>
        <v>760348</v>
      </c>
      <c r="I339" s="15">
        <f t="shared" si="5"/>
        <v>107625</v>
      </c>
      <c r="J339" s="15">
        <f t="shared" si="5"/>
        <v>129219</v>
      </c>
      <c r="K339" s="15">
        <f t="shared" si="5"/>
        <v>332110</v>
      </c>
      <c r="L339" s="15">
        <f t="shared" si="5"/>
        <v>169666</v>
      </c>
      <c r="M339" s="15">
        <f t="shared" si="5"/>
        <v>225682</v>
      </c>
      <c r="N339" s="16">
        <f t="shared" si="5"/>
        <v>370595</v>
      </c>
      <c r="O339" s="14"/>
      <c r="P339" s="17" t="s">
        <v>950</v>
      </c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</row>
    <row r="340" spans="1:71" ht="16.5" customHeight="1" x14ac:dyDescent="0.3">
      <c r="A340" s="3"/>
      <c r="B340" s="15" t="str">
        <f t="shared" ref="B340:N340" si="6">IFERROR(VLOOKUP($B$337,$4:$137,MATCH($P340&amp;"/"&amp;B$335,$2:$2,0),FALSE),"")</f>
        <v/>
      </c>
      <c r="C340" s="15" t="str">
        <f t="shared" si="6"/>
        <v/>
      </c>
      <c r="D340" s="15" t="str">
        <f t="shared" si="6"/>
        <v/>
      </c>
      <c r="E340" s="15" t="str">
        <f t="shared" si="6"/>
        <v/>
      </c>
      <c r="F340" s="15" t="str">
        <f t="shared" si="6"/>
        <v/>
      </c>
      <c r="G340" s="15" t="str">
        <f t="shared" si="6"/>
        <v/>
      </c>
      <c r="H340" s="15">
        <f t="shared" si="6"/>
        <v>402681</v>
      </c>
      <c r="I340" s="15">
        <f t="shared" si="6"/>
        <v>96318</v>
      </c>
      <c r="J340" s="15">
        <f t="shared" si="6"/>
        <v>238814</v>
      </c>
      <c r="K340" s="15">
        <f t="shared" si="6"/>
        <v>161082</v>
      </c>
      <c r="L340" s="15">
        <f t="shared" si="6"/>
        <v>140655</v>
      </c>
      <c r="M340" s="15">
        <f t="shared" si="6"/>
        <v>208427</v>
      </c>
      <c r="N340" s="16" t="str">
        <f t="shared" si="6"/>
        <v/>
      </c>
      <c r="O340" s="14"/>
      <c r="P340" s="17" t="s">
        <v>951</v>
      </c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</row>
    <row r="341" spans="1:71" ht="16.5" customHeight="1" x14ac:dyDescent="0.3">
      <c r="A341" s="3"/>
      <c r="B341" s="15" t="str">
        <f t="shared" ref="B341:M341" si="7">IFERROR(VLOOKUP($B$337,$4:$137,MATCH($P341&amp;"/"&amp;B$335,$2:$2,0),FALSE),"")</f>
        <v/>
      </c>
      <c r="C341" s="15" t="str">
        <f t="shared" si="7"/>
        <v/>
      </c>
      <c r="D341" s="15" t="str">
        <f t="shared" si="7"/>
        <v/>
      </c>
      <c r="E341" s="15" t="str">
        <f t="shared" si="7"/>
        <v/>
      </c>
      <c r="F341" s="15" t="str">
        <f t="shared" si="7"/>
        <v/>
      </c>
      <c r="G341" s="15">
        <f t="shared" si="7"/>
        <v>88268.55</v>
      </c>
      <c r="H341" s="15">
        <f t="shared" si="7"/>
        <v>322450.02</v>
      </c>
      <c r="I341" s="15">
        <f t="shared" si="7"/>
        <v>84782.57</v>
      </c>
      <c r="J341" s="15">
        <f t="shared" si="7"/>
        <v>358505.29</v>
      </c>
      <c r="K341" s="15">
        <f t="shared" si="7"/>
        <v>155684.17000000001</v>
      </c>
      <c r="L341" s="15">
        <f t="shared" si="7"/>
        <v>172637.19</v>
      </c>
      <c r="M341" s="15">
        <f t="shared" si="7"/>
        <v>181695.04500000001</v>
      </c>
      <c r="N341" s="16">
        <f>IFERROR(VLOOKUP($B$337,$4:$137,MATCH($P341&amp;"/"&amp;N$335,$2:$2,0),FALSE),IFERROR(VLOOKUP($B$337,$4:$137,MATCH($P340&amp;"/"&amp;N$335,$2:$2,0),FALSE),IFERROR(VLOOKUP($B$337,$4:$137,MATCH($P339&amp;"/"&amp;N$335,$2:$2,0),FALSE),IFERROR(VLOOKUP($B$337,$4:$137,MATCH($P338&amp;"/"&amp;N$335,$2:$2,0),FALSE),""))))</f>
        <v>370595</v>
      </c>
      <c r="O341" s="14"/>
      <c r="P341" s="17" t="s">
        <v>952</v>
      </c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</row>
    <row r="342" spans="1:71" ht="16.5" customHeight="1" x14ac:dyDescent="0.3">
      <c r="A342" s="3"/>
      <c r="B342" s="18" t="e">
        <f t="shared" ref="B342:N342" si="8">+B341/B$389</f>
        <v>#VALUE!</v>
      </c>
      <c r="C342" s="18" t="e">
        <f t="shared" si="8"/>
        <v>#VALUE!</v>
      </c>
      <c r="D342" s="18" t="e">
        <f t="shared" si="8"/>
        <v>#VALUE!</v>
      </c>
      <c r="E342" s="18" t="e">
        <f t="shared" si="8"/>
        <v>#VALUE!</v>
      </c>
      <c r="F342" s="18" t="e">
        <f t="shared" si="8"/>
        <v>#VALUE!</v>
      </c>
      <c r="G342" s="18">
        <f t="shared" si="8"/>
        <v>6.5816995339860962E-2</v>
      </c>
      <c r="H342" s="18">
        <f t="shared" si="8"/>
        <v>0.15493854881426491</v>
      </c>
      <c r="I342" s="18">
        <f t="shared" si="8"/>
        <v>3.7274662196633106E-2</v>
      </c>
      <c r="J342" s="18">
        <f t="shared" si="8"/>
        <v>0.14623044084543849</v>
      </c>
      <c r="K342" s="18">
        <f t="shared" si="8"/>
        <v>5.6439820579541972E-2</v>
      </c>
      <c r="L342" s="18">
        <f t="shared" si="8"/>
        <v>5.9063532248377022E-2</v>
      </c>
      <c r="M342" s="18">
        <f t="shared" si="8"/>
        <v>5.3597885421331787E-2</v>
      </c>
      <c r="N342" s="18">
        <f t="shared" si="8"/>
        <v>0.11313901816232401</v>
      </c>
      <c r="O342" s="14">
        <f>RATE(M$335-H$335,,-H342,M342)</f>
        <v>-0.19128102257080504</v>
      </c>
      <c r="P342" s="19" t="s">
        <v>953</v>
      </c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</row>
    <row r="343" spans="1:71" ht="16.5" customHeight="1" x14ac:dyDescent="0.3">
      <c r="A343" s="3"/>
      <c r="B343" s="151" t="s">
        <v>763</v>
      </c>
      <c r="C343" s="152"/>
      <c r="D343" s="152"/>
      <c r="E343" s="152"/>
      <c r="F343" s="152"/>
      <c r="G343" s="152"/>
      <c r="H343" s="152"/>
      <c r="I343" s="152"/>
      <c r="J343" s="152"/>
      <c r="K343" s="152"/>
      <c r="L343" s="152"/>
      <c r="M343" s="152"/>
      <c r="N343" s="153"/>
      <c r="O343" s="14"/>
      <c r="P343" s="6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</row>
    <row r="344" spans="1:71" ht="16.5" customHeight="1" x14ac:dyDescent="0.3">
      <c r="A344" s="3"/>
      <c r="B344" s="16" t="str">
        <f t="shared" ref="B344:N344" si="9">IFERROR(VLOOKUP($B$343,$4:$137,MATCH($P344&amp;"/"&amp;B$335,$2:$2,0),FALSE),IFERROR(VLOOKUP($B$343,$4:$137,MATCH($P343&amp;"/"&amp;B$335,$2:$2,0),FALSE),IFERROR(VLOOKUP($B$343,$4:$137,MATCH($P342&amp;"/"&amp;B$335,$2:$2,0),FALSE),IFERROR(VLOOKUP($B$343,$4:$137,MATCH($P341&amp;"/"&amp;B$335,$2:$2,0),FALSE),"0"))))</f>
        <v>0</v>
      </c>
      <c r="C344" s="16" t="str">
        <f t="shared" si="9"/>
        <v>0</v>
      </c>
      <c r="D344" s="16" t="str">
        <f t="shared" si="9"/>
        <v>0</v>
      </c>
      <c r="E344" s="16" t="str">
        <f t="shared" si="9"/>
        <v>0</v>
      </c>
      <c r="F344" s="16" t="str">
        <f t="shared" si="9"/>
        <v>0</v>
      </c>
      <c r="G344" s="16">
        <f t="shared" si="9"/>
        <v>71.349999999999994</v>
      </c>
      <c r="H344" s="16">
        <f t="shared" si="9"/>
        <v>0</v>
      </c>
      <c r="I344" s="16">
        <f t="shared" si="9"/>
        <v>123402</v>
      </c>
      <c r="J344" s="16">
        <f t="shared" si="9"/>
        <v>192258</v>
      </c>
      <c r="K344" s="16">
        <f t="shared" si="9"/>
        <v>443707</v>
      </c>
      <c r="L344" s="16">
        <f t="shared" si="9"/>
        <v>1007283</v>
      </c>
      <c r="M344" s="16">
        <f t="shared" si="9"/>
        <v>869444</v>
      </c>
      <c r="N344" s="16">
        <f t="shared" si="9"/>
        <v>0</v>
      </c>
      <c r="O344" s="14"/>
      <c r="P344" s="17" t="s">
        <v>949</v>
      </c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</row>
    <row r="345" spans="1:71" ht="16.5" customHeight="1" x14ac:dyDescent="0.3">
      <c r="A345" s="3"/>
      <c r="B345" s="16" t="str">
        <f t="shared" ref="B345:N345" si="10">IFERROR(VLOOKUP($B$343,$4:$137,MATCH($P345&amp;"/"&amp;B$335,$2:$2,0),FALSE),IFERROR(VLOOKUP($B$343,$4:$137,MATCH($P344&amp;"/"&amp;B$335,$2:$2,0),FALSE),IFERROR(VLOOKUP($B$343,$4:$137,MATCH($P343&amp;"/"&amp;B$335,$2:$2,0),FALSE),IFERROR(VLOOKUP($B$343,$4:$137,MATCH($P342&amp;"/"&amp;B$335,$2:$2,0),FALSE),"0"))))</f>
        <v>0</v>
      </c>
      <c r="C345" s="16" t="str">
        <f t="shared" si="10"/>
        <v>0</v>
      </c>
      <c r="D345" s="16" t="str">
        <f t="shared" si="10"/>
        <v>0</v>
      </c>
      <c r="E345" s="16" t="str">
        <f t="shared" si="10"/>
        <v>0</v>
      </c>
      <c r="F345" s="16" t="str">
        <f t="shared" si="10"/>
        <v>0</v>
      </c>
      <c r="G345" s="16" t="str">
        <f t="shared" si="10"/>
        <v>0</v>
      </c>
      <c r="H345" s="16">
        <f t="shared" si="10"/>
        <v>0</v>
      </c>
      <c r="I345" s="16">
        <f t="shared" si="10"/>
        <v>206562</v>
      </c>
      <c r="J345" s="16">
        <f t="shared" si="10"/>
        <v>180316</v>
      </c>
      <c r="K345" s="16">
        <f t="shared" si="10"/>
        <v>328379</v>
      </c>
      <c r="L345" s="16">
        <f t="shared" si="10"/>
        <v>909338</v>
      </c>
      <c r="M345" s="16">
        <f t="shared" si="10"/>
        <v>823135</v>
      </c>
      <c r="N345" s="16">
        <f t="shared" si="10"/>
        <v>0</v>
      </c>
      <c r="O345" s="14"/>
      <c r="P345" s="17" t="s">
        <v>950</v>
      </c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</row>
    <row r="346" spans="1:71" ht="16.5" customHeight="1" x14ac:dyDescent="0.3">
      <c r="A346" s="3"/>
      <c r="B346" s="16" t="str">
        <f t="shared" ref="B346:N346" si="11">IFERROR(VLOOKUP($B$343,$4:$137,MATCH($P346&amp;"/"&amp;B$335,$2:$2,0),FALSE),IFERROR(VLOOKUP($B$343,$4:$137,MATCH($P345&amp;"/"&amp;B$335,$2:$2,0),FALSE),IFERROR(VLOOKUP($B$343,$4:$137,MATCH($P344&amp;"/"&amp;B$335,$2:$2,0),FALSE),IFERROR(VLOOKUP($B$343,$4:$137,MATCH($P343&amp;"/"&amp;B$335,$2:$2,0),FALSE),"0"))))</f>
        <v>0</v>
      </c>
      <c r="C346" s="16" t="str">
        <f t="shared" si="11"/>
        <v>0</v>
      </c>
      <c r="D346" s="16" t="str">
        <f t="shared" si="11"/>
        <v>0</v>
      </c>
      <c r="E346" s="16" t="str">
        <f t="shared" si="11"/>
        <v>0</v>
      </c>
      <c r="F346" s="16" t="str">
        <f t="shared" si="11"/>
        <v>0</v>
      </c>
      <c r="G346" s="16" t="str">
        <f t="shared" si="11"/>
        <v>0</v>
      </c>
      <c r="H346" s="16">
        <f t="shared" si="11"/>
        <v>177250</v>
      </c>
      <c r="I346" s="16">
        <f t="shared" si="11"/>
        <v>216778</v>
      </c>
      <c r="J346" s="16">
        <f t="shared" si="11"/>
        <v>226339</v>
      </c>
      <c r="K346" s="16">
        <f t="shared" si="11"/>
        <v>602051</v>
      </c>
      <c r="L346" s="16">
        <f t="shared" si="11"/>
        <v>912106</v>
      </c>
      <c r="M346" s="16">
        <f t="shared" si="11"/>
        <v>978579</v>
      </c>
      <c r="N346" s="16">
        <f t="shared" si="11"/>
        <v>0</v>
      </c>
      <c r="O346" s="14"/>
      <c r="P346" s="17" t="s">
        <v>951</v>
      </c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</row>
    <row r="347" spans="1:71" ht="16.5" customHeight="1" x14ac:dyDescent="0.3">
      <c r="A347" s="3"/>
      <c r="B347" s="16" t="str">
        <f t="shared" ref="B347:N347" si="12">IFERROR(VLOOKUP($B$343,$4:$137,MATCH($P347&amp;"/"&amp;B$335,$2:$2,0),FALSE),IFERROR(VLOOKUP($B$343,$4:$137,MATCH($P346&amp;"/"&amp;B$335,$2:$2,0),FALSE),IFERROR(VLOOKUP($B$343,$4:$137,MATCH($P345&amp;"/"&amp;B$335,$2:$2,0),FALSE),IFERROR(VLOOKUP($B$343,$4:$137,MATCH($P344&amp;"/"&amp;B$335,$2:$2,0),FALSE),"0"))))</f>
        <v>0</v>
      </c>
      <c r="C347" s="16" t="str">
        <f t="shared" si="12"/>
        <v>0</v>
      </c>
      <c r="D347" s="16" t="str">
        <f t="shared" si="12"/>
        <v>0</v>
      </c>
      <c r="E347" s="16" t="str">
        <f t="shared" si="12"/>
        <v>0</v>
      </c>
      <c r="F347" s="16" t="str">
        <f t="shared" si="12"/>
        <v>0</v>
      </c>
      <c r="G347" s="16">
        <f t="shared" si="12"/>
        <v>71.349999999999994</v>
      </c>
      <c r="H347" s="16">
        <f t="shared" si="12"/>
        <v>245595.45</v>
      </c>
      <c r="I347" s="16">
        <f t="shared" si="12"/>
        <v>153375.12</v>
      </c>
      <c r="J347" s="16">
        <f t="shared" si="12"/>
        <v>227277.67</v>
      </c>
      <c r="K347" s="16">
        <f t="shared" si="12"/>
        <v>905211.84</v>
      </c>
      <c r="L347" s="16">
        <f t="shared" si="12"/>
        <v>915805.08</v>
      </c>
      <c r="M347" s="16">
        <f t="shared" si="12"/>
        <v>1132132.459</v>
      </c>
      <c r="N347" s="16">
        <f t="shared" si="12"/>
        <v>0</v>
      </c>
      <c r="O347" s="14"/>
      <c r="P347" s="17" t="s">
        <v>952</v>
      </c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</row>
    <row r="348" spans="1:71" ht="16.5" customHeight="1" x14ac:dyDescent="0.3">
      <c r="A348" s="3"/>
      <c r="B348" s="18" t="e">
        <f t="shared" ref="B348:N348" si="13">+B347/B$389</f>
        <v>#VALUE!</v>
      </c>
      <c r="C348" s="18" t="e">
        <f t="shared" si="13"/>
        <v>#VALUE!</v>
      </c>
      <c r="D348" s="18" t="e">
        <f t="shared" si="13"/>
        <v>#VALUE!</v>
      </c>
      <c r="E348" s="18" t="e">
        <f t="shared" si="13"/>
        <v>#VALUE!</v>
      </c>
      <c r="F348" s="18" t="e">
        <f t="shared" si="13"/>
        <v>#VALUE!</v>
      </c>
      <c r="G348" s="18">
        <f t="shared" si="13"/>
        <v>5.3201764586583554E-5</v>
      </c>
      <c r="H348" s="18">
        <f t="shared" si="13"/>
        <v>0.1180096146943528</v>
      </c>
      <c r="I348" s="18">
        <f t="shared" si="13"/>
        <v>6.7431381088920342E-2</v>
      </c>
      <c r="J348" s="18">
        <f t="shared" si="13"/>
        <v>9.270411010789853E-2</v>
      </c>
      <c r="K348" s="18">
        <f t="shared" si="13"/>
        <v>0.32816434603516237</v>
      </c>
      <c r="L348" s="18">
        <f t="shared" si="13"/>
        <v>0.31331999134026389</v>
      </c>
      <c r="M348" s="18">
        <f t="shared" si="13"/>
        <v>0.33396566108477316</v>
      </c>
      <c r="N348" s="18">
        <f t="shared" si="13"/>
        <v>0</v>
      </c>
      <c r="O348" s="14">
        <f>RATE(M$335-H$335,,-H348,M348)</f>
        <v>0.23128016782665409</v>
      </c>
      <c r="P348" s="19" t="s">
        <v>953</v>
      </c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</row>
    <row r="349" spans="1:71" ht="16.5" customHeight="1" x14ac:dyDescent="0.3">
      <c r="A349" s="3"/>
      <c r="B349" s="151" t="s">
        <v>764</v>
      </c>
      <c r="C349" s="152"/>
      <c r="D349" s="152"/>
      <c r="E349" s="152"/>
      <c r="F349" s="152"/>
      <c r="G349" s="152"/>
      <c r="H349" s="152"/>
      <c r="I349" s="152"/>
      <c r="J349" s="152"/>
      <c r="K349" s="152"/>
      <c r="L349" s="152"/>
      <c r="M349" s="152"/>
      <c r="N349" s="153"/>
      <c r="O349" s="14"/>
      <c r="P349" s="6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</row>
    <row r="350" spans="1:71" ht="16.5" customHeight="1" x14ac:dyDescent="0.3">
      <c r="A350" s="3"/>
      <c r="B350" s="16" t="str">
        <f t="shared" ref="B350:N350" si="14">IFERROR(VLOOKUP($B$349,$4:$137,MATCH($P350&amp;"/"&amp;B$335,$2:$2,0),FALSE),"")</f>
        <v/>
      </c>
      <c r="C350" s="16" t="str">
        <f t="shared" si="14"/>
        <v/>
      </c>
      <c r="D350" s="16" t="str">
        <f t="shared" si="14"/>
        <v/>
      </c>
      <c r="E350" s="16" t="str">
        <f t="shared" si="14"/>
        <v/>
      </c>
      <c r="F350" s="16" t="str">
        <f t="shared" si="14"/>
        <v/>
      </c>
      <c r="G350" s="16" t="str">
        <f t="shared" si="14"/>
        <v/>
      </c>
      <c r="H350" s="16">
        <f t="shared" si="14"/>
        <v>290778</v>
      </c>
      <c r="I350" s="16">
        <f t="shared" si="14"/>
        <v>249273</v>
      </c>
      <c r="J350" s="16">
        <f t="shared" si="14"/>
        <v>284451</v>
      </c>
      <c r="K350" s="16">
        <f t="shared" si="14"/>
        <v>201705</v>
      </c>
      <c r="L350" s="16">
        <f t="shared" si="14"/>
        <v>231507</v>
      </c>
      <c r="M350" s="16">
        <f t="shared" si="14"/>
        <v>360298</v>
      </c>
      <c r="N350" s="16">
        <f t="shared" si="14"/>
        <v>383561</v>
      </c>
      <c r="O350" s="14"/>
      <c r="P350" s="17" t="s">
        <v>949</v>
      </c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</row>
    <row r="351" spans="1:71" ht="16.5" customHeight="1" x14ac:dyDescent="0.3">
      <c r="A351" s="3"/>
      <c r="B351" s="16" t="str">
        <f t="shared" ref="B351:N351" si="15">IFERROR(VLOOKUP($B$349,$4:$137,MATCH($P351&amp;"/"&amp;B$335,$2:$2,0),FALSE),"")</f>
        <v/>
      </c>
      <c r="C351" s="16" t="str">
        <f t="shared" si="15"/>
        <v/>
      </c>
      <c r="D351" s="16" t="str">
        <f t="shared" si="15"/>
        <v/>
      </c>
      <c r="E351" s="16" t="str">
        <f t="shared" si="15"/>
        <v/>
      </c>
      <c r="F351" s="16" t="str">
        <f t="shared" si="15"/>
        <v/>
      </c>
      <c r="G351" s="16" t="str">
        <f t="shared" si="15"/>
        <v/>
      </c>
      <c r="H351" s="16">
        <f t="shared" si="15"/>
        <v>342773</v>
      </c>
      <c r="I351" s="16">
        <f t="shared" si="15"/>
        <v>331607</v>
      </c>
      <c r="J351" s="16">
        <f t="shared" si="15"/>
        <v>389303</v>
      </c>
      <c r="K351" s="16">
        <f t="shared" si="15"/>
        <v>239618</v>
      </c>
      <c r="L351" s="16">
        <f t="shared" si="15"/>
        <v>258079</v>
      </c>
      <c r="M351" s="16">
        <f t="shared" si="15"/>
        <v>465530</v>
      </c>
      <c r="N351" s="16">
        <f t="shared" si="15"/>
        <v>345869</v>
      </c>
      <c r="O351" s="14"/>
      <c r="P351" s="17" t="s">
        <v>950</v>
      </c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</row>
    <row r="352" spans="1:71" ht="16.5" customHeight="1" x14ac:dyDescent="0.3">
      <c r="A352" s="3"/>
      <c r="B352" s="16" t="str">
        <f t="shared" ref="B352:N352" si="16">IFERROR(VLOOKUP($B$349,$4:$137,MATCH($P352&amp;"/"&amp;B$335,$2:$2,0),FALSE),"")</f>
        <v/>
      </c>
      <c r="C352" s="16" t="str">
        <f t="shared" si="16"/>
        <v/>
      </c>
      <c r="D352" s="16" t="str">
        <f t="shared" si="16"/>
        <v/>
      </c>
      <c r="E352" s="16" t="str">
        <f t="shared" si="16"/>
        <v/>
      </c>
      <c r="F352" s="16" t="str">
        <f t="shared" si="16"/>
        <v/>
      </c>
      <c r="G352" s="16" t="str">
        <f t="shared" si="16"/>
        <v/>
      </c>
      <c r="H352" s="16">
        <f t="shared" si="16"/>
        <v>267405</v>
      </c>
      <c r="I352" s="16">
        <f t="shared" si="16"/>
        <v>259711</v>
      </c>
      <c r="J352" s="16">
        <f t="shared" si="16"/>
        <v>256643</v>
      </c>
      <c r="K352" s="16">
        <f t="shared" si="16"/>
        <v>213528</v>
      </c>
      <c r="L352" s="16">
        <f t="shared" si="16"/>
        <v>230407</v>
      </c>
      <c r="M352" s="16">
        <f t="shared" si="16"/>
        <v>317971</v>
      </c>
      <c r="N352" s="16" t="str">
        <f t="shared" si="16"/>
        <v/>
      </c>
      <c r="O352" s="14"/>
      <c r="P352" s="17" t="s">
        <v>951</v>
      </c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</row>
    <row r="353" spans="1:71" ht="16.5" customHeight="1" x14ac:dyDescent="0.3">
      <c r="A353" s="3"/>
      <c r="B353" s="16" t="str">
        <f t="shared" ref="B353:M353" si="17">IFERROR(VLOOKUP($B$349,$4:$137,MATCH($P353&amp;"/"&amp;B$335,$2:$2,0),FALSE),"")</f>
        <v/>
      </c>
      <c r="C353" s="16" t="str">
        <f t="shared" si="17"/>
        <v/>
      </c>
      <c r="D353" s="16" t="str">
        <f t="shared" si="17"/>
        <v/>
      </c>
      <c r="E353" s="16" t="str">
        <f t="shared" si="17"/>
        <v/>
      </c>
      <c r="F353" s="16" t="str">
        <f t="shared" si="17"/>
        <v/>
      </c>
      <c r="G353" s="16">
        <f t="shared" si="17"/>
        <v>283795.75</v>
      </c>
      <c r="H353" s="16">
        <f t="shared" si="17"/>
        <v>298203.21000000002</v>
      </c>
      <c r="I353" s="16">
        <f t="shared" si="17"/>
        <v>300753.59000000003</v>
      </c>
      <c r="J353" s="16">
        <f t="shared" si="17"/>
        <v>170641.6</v>
      </c>
      <c r="K353" s="16">
        <f t="shared" si="17"/>
        <v>203210.26</v>
      </c>
      <c r="L353" s="16">
        <f t="shared" si="17"/>
        <v>248959.38</v>
      </c>
      <c r="M353" s="16">
        <f t="shared" si="17"/>
        <v>352869.00599999999</v>
      </c>
      <c r="N353" s="16">
        <f>IFERROR(VLOOKUP($B$349,$4:$137,MATCH($P353&amp;"/"&amp;N$335,$2:$2,0),FALSE),IFERROR(VLOOKUP($B$349,$4:$137,MATCH($P352&amp;"/"&amp;N$335,$2:$2,0),FALSE),IFERROR(VLOOKUP($B$349,$4:$137,MATCH($P351&amp;"/"&amp;N$335,$2:$2,0),FALSE),IFERROR(VLOOKUP($B$349,$4:$137,MATCH($P350&amp;"/"&amp;N$335,$2:$2,0),FALSE),""))))</f>
        <v>345869</v>
      </c>
      <c r="O353" s="14">
        <f t="shared" ref="O353:O354" si="18">RATE(M$335-H$335,,-H353,M353)</f>
        <v>3.4237403240051999E-2</v>
      </c>
      <c r="P353" s="17" t="s">
        <v>952</v>
      </c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</row>
    <row r="354" spans="1:71" ht="16.5" customHeight="1" x14ac:dyDescent="0.3">
      <c r="A354" s="3"/>
      <c r="B354" s="18" t="e">
        <f t="shared" ref="B354:N354" si="19">+B353/B$389</f>
        <v>#VALUE!</v>
      </c>
      <c r="C354" s="18" t="e">
        <f t="shared" si="19"/>
        <v>#VALUE!</v>
      </c>
      <c r="D354" s="18" t="e">
        <f t="shared" si="19"/>
        <v>#VALUE!</v>
      </c>
      <c r="E354" s="18" t="e">
        <f t="shared" si="19"/>
        <v>#VALUE!</v>
      </c>
      <c r="F354" s="18" t="e">
        <f t="shared" si="19"/>
        <v>#VALUE!</v>
      </c>
      <c r="G354" s="18">
        <f t="shared" si="19"/>
        <v>0.2116108574936639</v>
      </c>
      <c r="H354" s="18">
        <f t="shared" si="19"/>
        <v>0.14328785778693853</v>
      </c>
      <c r="I354" s="18">
        <f t="shared" si="19"/>
        <v>0.13222633463074654</v>
      </c>
      <c r="J354" s="18">
        <f t="shared" si="19"/>
        <v>6.9602868048532773E-2</v>
      </c>
      <c r="K354" s="18">
        <f t="shared" si="19"/>
        <v>7.3669343609707227E-2</v>
      </c>
      <c r="L354" s="18">
        <f t="shared" si="19"/>
        <v>8.5175276365225538E-2</v>
      </c>
      <c r="M354" s="18">
        <f t="shared" si="19"/>
        <v>0.10409217572403935</v>
      </c>
      <c r="N354" s="18">
        <f t="shared" si="19"/>
        <v>0.1055904129110885</v>
      </c>
      <c r="O354" s="14">
        <f t="shared" si="18"/>
        <v>-6.1915977117068144E-2</v>
      </c>
      <c r="P354" s="19" t="s">
        <v>953</v>
      </c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</row>
    <row r="355" spans="1:71" ht="16.5" customHeight="1" x14ac:dyDescent="0.3">
      <c r="A355" s="3"/>
      <c r="B355" s="151" t="s">
        <v>768</v>
      </c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3"/>
      <c r="O355" s="14"/>
      <c r="P355" s="6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</row>
    <row r="356" spans="1:71" ht="16.5" customHeight="1" x14ac:dyDescent="0.3">
      <c r="A356" s="3"/>
      <c r="B356" s="16" t="str">
        <f t="shared" ref="B356:N356" si="20">IFERROR(VLOOKUP($B$355,$4:$137,MATCH($P356&amp;"/"&amp;B$335,$2:$2,0),FALSE),"")</f>
        <v/>
      </c>
      <c r="C356" s="16" t="str">
        <f t="shared" si="20"/>
        <v/>
      </c>
      <c r="D356" s="16" t="str">
        <f t="shared" si="20"/>
        <v/>
      </c>
      <c r="E356" s="16" t="str">
        <f t="shared" si="20"/>
        <v/>
      </c>
      <c r="F356" s="16" t="str">
        <f t="shared" si="20"/>
        <v/>
      </c>
      <c r="G356" s="16" t="str">
        <f t="shared" si="20"/>
        <v/>
      </c>
      <c r="H356" s="16">
        <f t="shared" si="20"/>
        <v>202948</v>
      </c>
      <c r="I356" s="16">
        <f t="shared" si="20"/>
        <v>245451</v>
      </c>
      <c r="J356" s="16">
        <f t="shared" si="20"/>
        <v>238933</v>
      </c>
      <c r="K356" s="16">
        <f t="shared" si="20"/>
        <v>203998</v>
      </c>
      <c r="L356" s="16">
        <f t="shared" si="20"/>
        <v>242340</v>
      </c>
      <c r="M356" s="16">
        <f t="shared" si="20"/>
        <v>217801</v>
      </c>
      <c r="N356" s="16">
        <f t="shared" si="20"/>
        <v>233957</v>
      </c>
      <c r="O356" s="14"/>
      <c r="P356" s="17" t="s">
        <v>949</v>
      </c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</row>
    <row r="357" spans="1:71" ht="16.5" customHeight="1" x14ac:dyDescent="0.3">
      <c r="A357" s="3"/>
      <c r="B357" s="16" t="str">
        <f t="shared" ref="B357:N357" si="21">IFERROR(VLOOKUP($B$355,$4:$137,MATCH($P357&amp;"/"&amp;B$335,$2:$2,0),FALSE),"")</f>
        <v/>
      </c>
      <c r="C357" s="16" t="str">
        <f t="shared" si="21"/>
        <v/>
      </c>
      <c r="D357" s="16" t="str">
        <f t="shared" si="21"/>
        <v/>
      </c>
      <c r="E357" s="16" t="str">
        <f t="shared" si="21"/>
        <v/>
      </c>
      <c r="F357" s="16" t="str">
        <f t="shared" si="21"/>
        <v/>
      </c>
      <c r="G357" s="16" t="str">
        <f t="shared" si="21"/>
        <v/>
      </c>
      <c r="H357" s="16">
        <f t="shared" si="21"/>
        <v>261477</v>
      </c>
      <c r="I357" s="16">
        <f t="shared" si="21"/>
        <v>221531</v>
      </c>
      <c r="J357" s="16">
        <f t="shared" si="21"/>
        <v>203541</v>
      </c>
      <c r="K357" s="16">
        <f t="shared" si="21"/>
        <v>191327</v>
      </c>
      <c r="L357" s="16">
        <f t="shared" si="21"/>
        <v>212311</v>
      </c>
      <c r="M357" s="16">
        <f t="shared" si="21"/>
        <v>213918</v>
      </c>
      <c r="N357" s="16">
        <f t="shared" si="21"/>
        <v>224372</v>
      </c>
      <c r="O357" s="14"/>
      <c r="P357" s="17" t="s">
        <v>950</v>
      </c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</row>
    <row r="358" spans="1:71" ht="16.5" customHeight="1" x14ac:dyDescent="0.3">
      <c r="A358" s="3"/>
      <c r="B358" s="16" t="str">
        <f t="shared" ref="B358:N358" si="22">IFERROR(VLOOKUP($B$355,$4:$137,MATCH($P358&amp;"/"&amp;B$335,$2:$2,0),FALSE),"")</f>
        <v/>
      </c>
      <c r="C358" s="16" t="str">
        <f t="shared" si="22"/>
        <v/>
      </c>
      <c r="D358" s="16" t="str">
        <f t="shared" si="22"/>
        <v/>
      </c>
      <c r="E358" s="16" t="str">
        <f t="shared" si="22"/>
        <v/>
      </c>
      <c r="F358" s="16" t="str">
        <f t="shared" si="22"/>
        <v/>
      </c>
      <c r="G358" s="16" t="str">
        <f t="shared" si="22"/>
        <v/>
      </c>
      <c r="H358" s="16">
        <f t="shared" si="22"/>
        <v>229717</v>
      </c>
      <c r="I358" s="16">
        <f t="shared" si="22"/>
        <v>242387</v>
      </c>
      <c r="J358" s="16">
        <f t="shared" si="22"/>
        <v>189174</v>
      </c>
      <c r="K358" s="16">
        <f t="shared" si="22"/>
        <v>183690</v>
      </c>
      <c r="L358" s="16">
        <f t="shared" si="22"/>
        <v>187342</v>
      </c>
      <c r="M358" s="16">
        <f t="shared" si="22"/>
        <v>227444</v>
      </c>
      <c r="N358" s="16" t="str">
        <f t="shared" si="22"/>
        <v/>
      </c>
      <c r="O358" s="14"/>
      <c r="P358" s="17" t="s">
        <v>951</v>
      </c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</row>
    <row r="359" spans="1:71" ht="16.5" customHeight="1" x14ac:dyDescent="0.3">
      <c r="A359" s="3"/>
      <c r="B359" s="16" t="str">
        <f t="shared" ref="B359:M359" si="23">IFERROR(VLOOKUP($B$355,$4:$137,MATCH($P359&amp;"/"&amp;B$335,$2:$2,0),FALSE),"")</f>
        <v/>
      </c>
      <c r="C359" s="16" t="str">
        <f t="shared" si="23"/>
        <v/>
      </c>
      <c r="D359" s="16" t="str">
        <f t="shared" si="23"/>
        <v/>
      </c>
      <c r="E359" s="16" t="str">
        <f t="shared" si="23"/>
        <v/>
      </c>
      <c r="F359" s="16" t="str">
        <f t="shared" si="23"/>
        <v/>
      </c>
      <c r="G359" s="16">
        <f t="shared" si="23"/>
        <v>204826.98</v>
      </c>
      <c r="H359" s="16">
        <f t="shared" si="23"/>
        <v>223065.42</v>
      </c>
      <c r="I359" s="16">
        <f t="shared" si="23"/>
        <v>197088.89</v>
      </c>
      <c r="J359" s="16">
        <f t="shared" si="23"/>
        <v>156760.53</v>
      </c>
      <c r="K359" s="16">
        <f t="shared" si="23"/>
        <v>176188.47</v>
      </c>
      <c r="L359" s="16">
        <f t="shared" si="23"/>
        <v>213776.3</v>
      </c>
      <c r="M359" s="16">
        <f t="shared" si="23"/>
        <v>216897.035</v>
      </c>
      <c r="N359" s="16">
        <f>IFERROR(VLOOKUP($B$355,$4:$137,MATCH($P359&amp;"/"&amp;N$335,$2:$2,0),FALSE),IFERROR(VLOOKUP($B$355,$4:$137,MATCH($P358&amp;"/"&amp;N$335,$2:$2,0),FALSE),IFERROR(VLOOKUP($B$355,$4:$137,MATCH($P357&amp;"/"&amp;N$335,$2:$2,0),FALSE),IFERROR(VLOOKUP($B$355,$4:$137,MATCH($P356&amp;"/"&amp;N$335,$2:$2,0),FALSE),""))))</f>
        <v>224372</v>
      </c>
      <c r="O359" s="14">
        <f t="shared" ref="O359:O360" si="24">RATE(M$335-H$335,,-H359,M359)</f>
        <v>-5.5927706643666706E-3</v>
      </c>
      <c r="P359" s="17" t="s">
        <v>952</v>
      </c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</row>
    <row r="360" spans="1:71" ht="16.5" customHeight="1" x14ac:dyDescent="0.3">
      <c r="A360" s="3"/>
      <c r="B360" s="20" t="e">
        <f t="shared" ref="B360:N360" si="25">+B359/B$389</f>
        <v>#VALUE!</v>
      </c>
      <c r="C360" s="20" t="e">
        <f t="shared" si="25"/>
        <v>#VALUE!</v>
      </c>
      <c r="D360" s="20" t="e">
        <f t="shared" si="25"/>
        <v>#VALUE!</v>
      </c>
      <c r="E360" s="20" t="e">
        <f t="shared" si="25"/>
        <v>#VALUE!</v>
      </c>
      <c r="F360" s="20" t="e">
        <f t="shared" si="25"/>
        <v>#VALUE!</v>
      </c>
      <c r="G360" s="20">
        <f t="shared" si="25"/>
        <v>0.15272819580856145</v>
      </c>
      <c r="H360" s="20">
        <f t="shared" si="25"/>
        <v>0.10718384345407857</v>
      </c>
      <c r="I360" s="20">
        <f t="shared" si="25"/>
        <v>8.6650142800098889E-2</v>
      </c>
      <c r="J360" s="20">
        <f t="shared" si="25"/>
        <v>6.3940929320916259E-2</v>
      </c>
      <c r="K360" s="20">
        <f t="shared" si="25"/>
        <v>6.3873196838085802E-2</v>
      </c>
      <c r="L360" s="20">
        <f t="shared" si="25"/>
        <v>7.3138258268619416E-2</v>
      </c>
      <c r="M360" s="20">
        <f t="shared" si="25"/>
        <v>6.398205537281762E-2</v>
      </c>
      <c r="N360" s="20">
        <f t="shared" si="25"/>
        <v>6.8498570631327901E-2</v>
      </c>
      <c r="O360" s="14">
        <f t="shared" si="24"/>
        <v>-9.8043127086563972E-2</v>
      </c>
      <c r="P360" s="19" t="s">
        <v>953</v>
      </c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</row>
    <row r="361" spans="1:71" ht="16.5" customHeight="1" x14ac:dyDescent="0.3">
      <c r="A361" s="13"/>
      <c r="B361" s="150" t="s">
        <v>773</v>
      </c>
      <c r="C361" s="147"/>
      <c r="D361" s="147"/>
      <c r="E361" s="147"/>
      <c r="F361" s="147"/>
      <c r="G361" s="147"/>
      <c r="H361" s="147"/>
      <c r="I361" s="147"/>
      <c r="J361" s="147"/>
      <c r="K361" s="147"/>
      <c r="L361" s="147"/>
      <c r="M361" s="147"/>
      <c r="N361" s="148"/>
      <c r="O361" s="14"/>
      <c r="P361" s="6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</row>
    <row r="362" spans="1:71" ht="16.5" customHeight="1" x14ac:dyDescent="0.3">
      <c r="A362" s="3"/>
      <c r="B362" s="16" t="str">
        <f t="shared" ref="B362:N362" si="26">IFERROR(VLOOKUP($B$361,$4:$137,MATCH($P362&amp;"/"&amp;B$335,$2:$2,0),FALSE),"")</f>
        <v/>
      </c>
      <c r="C362" s="16" t="str">
        <f t="shared" si="26"/>
        <v/>
      </c>
      <c r="D362" s="16" t="str">
        <f t="shared" si="26"/>
        <v/>
      </c>
      <c r="E362" s="16" t="str">
        <f t="shared" si="26"/>
        <v/>
      </c>
      <c r="F362" s="16" t="str">
        <f t="shared" si="26"/>
        <v/>
      </c>
      <c r="G362" s="16" t="str">
        <f t="shared" si="26"/>
        <v/>
      </c>
      <c r="H362" s="16">
        <f t="shared" si="26"/>
        <v>683219</v>
      </c>
      <c r="I362" s="16">
        <f t="shared" si="26"/>
        <v>1068897</v>
      </c>
      <c r="J362" s="16">
        <f t="shared" si="26"/>
        <v>1044187</v>
      </c>
      <c r="K362" s="16">
        <f t="shared" si="26"/>
        <v>1200341</v>
      </c>
      <c r="L362" s="16">
        <f t="shared" si="26"/>
        <v>1698047</v>
      </c>
      <c r="M362" s="16">
        <f t="shared" si="26"/>
        <v>1695772</v>
      </c>
      <c r="N362" s="16">
        <f t="shared" si="26"/>
        <v>2073304</v>
      </c>
      <c r="O362" s="14"/>
      <c r="P362" s="17" t="s">
        <v>949</v>
      </c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</row>
    <row r="363" spans="1:71" ht="16.5" customHeight="1" x14ac:dyDescent="0.3">
      <c r="A363" s="3"/>
      <c r="B363" s="16" t="str">
        <f t="shared" ref="B363:N363" si="27">IFERROR(VLOOKUP($B$361,$4:$137,MATCH($P363&amp;"/"&amp;B$335,$2:$2,0),FALSE),"")</f>
        <v/>
      </c>
      <c r="C363" s="16" t="str">
        <f t="shared" si="27"/>
        <v/>
      </c>
      <c r="D363" s="16" t="str">
        <f t="shared" si="27"/>
        <v/>
      </c>
      <c r="E363" s="16" t="str">
        <f t="shared" si="27"/>
        <v/>
      </c>
      <c r="F363" s="16" t="str">
        <f t="shared" si="27"/>
        <v/>
      </c>
      <c r="G363" s="16" t="str">
        <f t="shared" si="27"/>
        <v/>
      </c>
      <c r="H363" s="16">
        <f t="shared" si="27"/>
        <v>1495807</v>
      </c>
      <c r="I363" s="16">
        <f t="shared" si="27"/>
        <v>1067316</v>
      </c>
      <c r="J363" s="16">
        <f t="shared" si="27"/>
        <v>1132097</v>
      </c>
      <c r="K363" s="16">
        <f t="shared" si="27"/>
        <v>1314570</v>
      </c>
      <c r="L363" s="16">
        <f t="shared" si="27"/>
        <v>1606188</v>
      </c>
      <c r="M363" s="16">
        <f t="shared" si="27"/>
        <v>1797868</v>
      </c>
      <c r="N363" s="16">
        <f t="shared" si="27"/>
        <v>1882017</v>
      </c>
      <c r="O363" s="14"/>
      <c r="P363" s="17" t="s">
        <v>950</v>
      </c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</row>
    <row r="364" spans="1:71" ht="16.5" customHeight="1" x14ac:dyDescent="0.3">
      <c r="A364" s="3"/>
      <c r="B364" s="16" t="str">
        <f t="shared" ref="B364:N364" si="28">IFERROR(VLOOKUP($B$361,$4:$137,MATCH($P364&amp;"/"&amp;B$335,$2:$2,0),FALSE),"")</f>
        <v/>
      </c>
      <c r="C364" s="16" t="str">
        <f t="shared" si="28"/>
        <v/>
      </c>
      <c r="D364" s="16" t="str">
        <f t="shared" si="28"/>
        <v/>
      </c>
      <c r="E364" s="16" t="str">
        <f t="shared" si="28"/>
        <v/>
      </c>
      <c r="F364" s="16" t="str">
        <f t="shared" si="28"/>
        <v/>
      </c>
      <c r="G364" s="16" t="str">
        <f t="shared" si="28"/>
        <v/>
      </c>
      <c r="H364" s="16">
        <f t="shared" si="28"/>
        <v>1216485</v>
      </c>
      <c r="I364" s="16">
        <f t="shared" si="28"/>
        <v>1008067</v>
      </c>
      <c r="J364" s="16">
        <f t="shared" si="28"/>
        <v>1150195</v>
      </c>
      <c r="K364" s="16">
        <f t="shared" si="28"/>
        <v>1381315</v>
      </c>
      <c r="L364" s="16">
        <f t="shared" si="28"/>
        <v>1533022</v>
      </c>
      <c r="M364" s="16">
        <f t="shared" si="28"/>
        <v>1787545</v>
      </c>
      <c r="N364" s="16" t="str">
        <f t="shared" si="28"/>
        <v/>
      </c>
      <c r="O364" s="14"/>
      <c r="P364" s="17" t="s">
        <v>951</v>
      </c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</row>
    <row r="365" spans="1:71" ht="16.5" customHeight="1" x14ac:dyDescent="0.3">
      <c r="A365" s="3"/>
      <c r="B365" s="16" t="str">
        <f t="shared" ref="B365:M365" si="29">IFERROR(VLOOKUP($B$361,$4:$137,MATCH($P365&amp;"/"&amp;B$335,$2:$2,0),FALSE),"")</f>
        <v/>
      </c>
      <c r="C365" s="16" t="str">
        <f t="shared" si="29"/>
        <v/>
      </c>
      <c r="D365" s="16" t="str">
        <f t="shared" si="29"/>
        <v/>
      </c>
      <c r="E365" s="16" t="str">
        <f t="shared" si="29"/>
        <v/>
      </c>
      <c r="F365" s="16" t="str">
        <f t="shared" si="29"/>
        <v/>
      </c>
      <c r="G365" s="16">
        <f t="shared" si="29"/>
        <v>654990.01</v>
      </c>
      <c r="H365" s="16">
        <f t="shared" si="29"/>
        <v>1279077.9099999999</v>
      </c>
      <c r="I365" s="16">
        <f t="shared" si="29"/>
        <v>976063.82</v>
      </c>
      <c r="J365" s="16">
        <f t="shared" si="29"/>
        <v>1123125.33</v>
      </c>
      <c r="K365" s="16">
        <f t="shared" si="29"/>
        <v>1498264.29</v>
      </c>
      <c r="L365" s="16">
        <f t="shared" si="29"/>
        <v>1604561.55</v>
      </c>
      <c r="M365" s="16">
        <f t="shared" si="29"/>
        <v>1943877.0549999999</v>
      </c>
      <c r="N365" s="16">
        <f>IFERROR(VLOOKUP($B$361,$4:$137,MATCH($P365&amp;"/"&amp;N$335,$2:$2,0),FALSE),IFERROR(VLOOKUP($B$361,$4:$137,MATCH($P364&amp;"/"&amp;N$335,$2:$2,0),FALSE),IFERROR(VLOOKUP($B$361,$4:$137,MATCH($P363&amp;"/"&amp;N$335,$2:$2,0),FALSE),IFERROR(VLOOKUP($B$361,$4:$137,MATCH($P362&amp;"/"&amp;N$335,$2:$2,0),FALSE),""))))</f>
        <v>1882017</v>
      </c>
      <c r="O365" s="14">
        <f t="shared" ref="O365:O366" si="30">RATE(M$335-H$335,,-H365,M365)</f>
        <v>8.7312445328568022E-2</v>
      </c>
      <c r="P365" s="17" t="s">
        <v>952</v>
      </c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</row>
    <row r="366" spans="1:71" ht="16.5" customHeight="1" x14ac:dyDescent="0.3">
      <c r="A366" s="3"/>
      <c r="B366" s="18" t="e">
        <f t="shared" ref="B366:N366" si="31">+B365/B$389</f>
        <v>#VALUE!</v>
      </c>
      <c r="C366" s="18" t="e">
        <f t="shared" si="31"/>
        <v>#VALUE!</v>
      </c>
      <c r="D366" s="18" t="e">
        <f t="shared" si="31"/>
        <v>#VALUE!</v>
      </c>
      <c r="E366" s="18" t="e">
        <f t="shared" si="31"/>
        <v>#VALUE!</v>
      </c>
      <c r="F366" s="18" t="e">
        <f t="shared" si="31"/>
        <v>#VALUE!</v>
      </c>
      <c r="G366" s="18">
        <f t="shared" si="31"/>
        <v>0.48838996942654533</v>
      </c>
      <c r="H366" s="18">
        <f t="shared" si="31"/>
        <v>0.61460214887188691</v>
      </c>
      <c r="I366" s="18">
        <f t="shared" si="31"/>
        <v>0.42912651943501234</v>
      </c>
      <c r="J366" s="18">
        <f t="shared" si="31"/>
        <v>0.45811070774040347</v>
      </c>
      <c r="K366" s="18">
        <f t="shared" si="31"/>
        <v>0.54316227339192436</v>
      </c>
      <c r="L366" s="18">
        <f t="shared" si="31"/>
        <v>0.54896093276848879</v>
      </c>
      <c r="M366" s="18">
        <f t="shared" si="31"/>
        <v>0.57342069877054636</v>
      </c>
      <c r="N366" s="18">
        <f t="shared" si="31"/>
        <v>0.57456132852521635</v>
      </c>
      <c r="O366" s="14">
        <f t="shared" si="30"/>
        <v>-1.3775338576698094E-2</v>
      </c>
      <c r="P366" s="19" t="s">
        <v>953</v>
      </c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</row>
    <row r="367" spans="1:71" ht="16.5" customHeight="1" x14ac:dyDescent="0.3">
      <c r="A367" s="3"/>
      <c r="B367" s="150" t="s">
        <v>777</v>
      </c>
      <c r="C367" s="147"/>
      <c r="D367" s="147"/>
      <c r="E367" s="147"/>
      <c r="F367" s="147"/>
      <c r="G367" s="147"/>
      <c r="H367" s="147"/>
      <c r="I367" s="147"/>
      <c r="J367" s="147"/>
      <c r="K367" s="147"/>
      <c r="L367" s="147"/>
      <c r="M367" s="147"/>
      <c r="N367" s="148"/>
      <c r="O367" s="14"/>
      <c r="P367" s="6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</row>
    <row r="368" spans="1:71" ht="16.5" customHeight="1" x14ac:dyDescent="0.3">
      <c r="A368" s="3"/>
      <c r="B368" s="16" t="str">
        <f t="shared" ref="B368:N368" si="32">IFERROR(VLOOKUP($B$367,$4:$137,MATCH($P368&amp;"/"&amp;B$335,$2:$2,0),FALSE),"")</f>
        <v/>
      </c>
      <c r="C368" s="16" t="str">
        <f t="shared" si="32"/>
        <v/>
      </c>
      <c r="D368" s="16" t="str">
        <f t="shared" si="32"/>
        <v/>
      </c>
      <c r="E368" s="16" t="str">
        <f t="shared" si="32"/>
        <v/>
      </c>
      <c r="F368" s="16" t="str">
        <f t="shared" si="32"/>
        <v/>
      </c>
      <c r="G368" s="16" t="str">
        <f t="shared" si="32"/>
        <v/>
      </c>
      <c r="H368" s="16">
        <f t="shared" si="32"/>
        <v>663820</v>
      </c>
      <c r="I368" s="16">
        <f t="shared" si="32"/>
        <v>1116976</v>
      </c>
      <c r="J368" s="16">
        <f t="shared" si="32"/>
        <v>1197570</v>
      </c>
      <c r="K368" s="16">
        <f t="shared" si="32"/>
        <v>1092776</v>
      </c>
      <c r="L368" s="16">
        <f t="shared" si="32"/>
        <v>1043529</v>
      </c>
      <c r="M368" s="16">
        <f t="shared" si="32"/>
        <v>1204318</v>
      </c>
      <c r="N368" s="16">
        <f t="shared" si="32"/>
        <v>1107308</v>
      </c>
      <c r="O368" s="14"/>
      <c r="P368" s="17" t="s">
        <v>949</v>
      </c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</row>
    <row r="369" spans="1:71" ht="16.5" customHeight="1" x14ac:dyDescent="0.3">
      <c r="A369" s="3"/>
      <c r="B369" s="16" t="str">
        <f t="shared" ref="B369:N369" si="33">IFERROR(VLOOKUP($B$367,$4:$137,MATCH($P369&amp;"/"&amp;B$335,$2:$2,0),FALSE),"")</f>
        <v/>
      </c>
      <c r="C369" s="16" t="str">
        <f t="shared" si="33"/>
        <v/>
      </c>
      <c r="D369" s="16" t="str">
        <f t="shared" si="33"/>
        <v/>
      </c>
      <c r="E369" s="16" t="str">
        <f t="shared" si="33"/>
        <v/>
      </c>
      <c r="F369" s="16" t="str">
        <f t="shared" si="33"/>
        <v/>
      </c>
      <c r="G369" s="16" t="str">
        <f t="shared" si="33"/>
        <v/>
      </c>
      <c r="H369" s="16">
        <f t="shared" si="33"/>
        <v>679170</v>
      </c>
      <c r="I369" s="16">
        <f t="shared" si="33"/>
        <v>1155330</v>
      </c>
      <c r="J369" s="16">
        <f t="shared" si="33"/>
        <v>1176139</v>
      </c>
      <c r="K369" s="16">
        <f t="shared" si="33"/>
        <v>1060365</v>
      </c>
      <c r="L369" s="16">
        <f t="shared" si="33"/>
        <v>1056420</v>
      </c>
      <c r="M369" s="16">
        <f t="shared" si="33"/>
        <v>1175675</v>
      </c>
      <c r="N369" s="16">
        <f t="shared" si="33"/>
        <v>1071558</v>
      </c>
      <c r="O369" s="14"/>
      <c r="P369" s="17" t="s">
        <v>950</v>
      </c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</row>
    <row r="370" spans="1:71" ht="16.5" customHeight="1" x14ac:dyDescent="0.3">
      <c r="A370" s="3"/>
      <c r="B370" s="16" t="str">
        <f t="shared" ref="B370:N370" si="34">IFERROR(VLOOKUP($B$367,$4:$137,MATCH($P370&amp;"/"&amp;B$335,$2:$2,0),FALSE),"")</f>
        <v/>
      </c>
      <c r="C370" s="16" t="str">
        <f t="shared" si="34"/>
        <v/>
      </c>
      <c r="D370" s="16" t="str">
        <f t="shared" si="34"/>
        <v/>
      </c>
      <c r="E370" s="16" t="str">
        <f t="shared" si="34"/>
        <v/>
      </c>
      <c r="F370" s="16" t="str">
        <f t="shared" si="34"/>
        <v/>
      </c>
      <c r="G370" s="16" t="str">
        <f t="shared" si="34"/>
        <v/>
      </c>
      <c r="H370" s="16">
        <f t="shared" si="34"/>
        <v>734807</v>
      </c>
      <c r="I370" s="16">
        <f t="shared" si="34"/>
        <v>1186617</v>
      </c>
      <c r="J370" s="16">
        <f t="shared" si="34"/>
        <v>1154491</v>
      </c>
      <c r="K370" s="16">
        <f t="shared" si="34"/>
        <v>1045879</v>
      </c>
      <c r="L370" s="16">
        <f t="shared" si="34"/>
        <v>1071019</v>
      </c>
      <c r="M370" s="16">
        <f t="shared" si="34"/>
        <v>1167150</v>
      </c>
      <c r="N370" s="16" t="str">
        <f t="shared" si="34"/>
        <v/>
      </c>
      <c r="O370" s="14"/>
      <c r="P370" s="17" t="s">
        <v>951</v>
      </c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</row>
    <row r="371" spans="1:71" ht="16.5" customHeight="1" x14ac:dyDescent="0.3">
      <c r="A371" s="3"/>
      <c r="B371" s="16" t="str">
        <f t="shared" ref="B371:M371" si="35">IFERROR(VLOOKUP($B$367,$4:$137,MATCH($P371&amp;"/"&amp;B$335,$2:$2,0),FALSE),"")</f>
        <v/>
      </c>
      <c r="C371" s="16" t="str">
        <f t="shared" si="35"/>
        <v/>
      </c>
      <c r="D371" s="16" t="str">
        <f t="shared" si="35"/>
        <v/>
      </c>
      <c r="E371" s="16" t="str">
        <f t="shared" si="35"/>
        <v/>
      </c>
      <c r="F371" s="16" t="str">
        <f t="shared" si="35"/>
        <v/>
      </c>
      <c r="G371" s="16">
        <f t="shared" si="35"/>
        <v>663661.02</v>
      </c>
      <c r="H371" s="16">
        <f t="shared" si="35"/>
        <v>763431.46</v>
      </c>
      <c r="I371" s="16">
        <f t="shared" si="35"/>
        <v>1207936.2</v>
      </c>
      <c r="J371" s="16">
        <f t="shared" si="35"/>
        <v>1112454.8700000001</v>
      </c>
      <c r="K371" s="16">
        <f t="shared" si="35"/>
        <v>1048123.06</v>
      </c>
      <c r="L371" s="16">
        <f t="shared" si="35"/>
        <v>1055945.75</v>
      </c>
      <c r="M371" s="16">
        <f t="shared" si="35"/>
        <v>1133839.6070000001</v>
      </c>
      <c r="N371" s="16">
        <f>IFERROR(VLOOKUP($B$367,$4:$137,MATCH($P371&amp;"/"&amp;N$335,$2:$2,0),FALSE),IFERROR(VLOOKUP($B$367,$4:$137,MATCH($P370&amp;"/"&amp;N$335,$2:$2,0),FALSE),IFERROR(VLOOKUP($B$367,$4:$137,MATCH($P369&amp;"/"&amp;N$335,$2:$2,0),FALSE),IFERROR(VLOOKUP($B$367,$4:$137,MATCH($P368&amp;"/"&amp;N$335,$2:$2,0),FALSE),""))))</f>
        <v>1071558</v>
      </c>
      <c r="O371" s="14">
        <f t="shared" ref="O371:O372" si="36">RATE(M$335-H$335,,-H371,M371)</f>
        <v>8.2321571063810065E-2</v>
      </c>
      <c r="P371" s="17" t="s">
        <v>952</v>
      </c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</row>
    <row r="372" spans="1:71" ht="16.5" customHeight="1" x14ac:dyDescent="0.3">
      <c r="A372" s="13"/>
      <c r="B372" s="18" t="e">
        <f t="shared" ref="B372:N372" si="37">+B371/B$389</f>
        <v>#VALUE!</v>
      </c>
      <c r="C372" s="18" t="e">
        <f t="shared" si="37"/>
        <v>#VALUE!</v>
      </c>
      <c r="D372" s="18" t="e">
        <f t="shared" si="37"/>
        <v>#VALUE!</v>
      </c>
      <c r="E372" s="18" t="e">
        <f t="shared" si="37"/>
        <v>#VALUE!</v>
      </c>
      <c r="F372" s="18" t="e">
        <f t="shared" si="37"/>
        <v>#VALUE!</v>
      </c>
      <c r="G372" s="18">
        <f t="shared" si="37"/>
        <v>0.49485546392896879</v>
      </c>
      <c r="H372" s="18">
        <f t="shared" si="37"/>
        <v>0.36683192803509679</v>
      </c>
      <c r="I372" s="18">
        <f t="shared" si="37"/>
        <v>0.53106922578643978</v>
      </c>
      <c r="J372" s="18">
        <f t="shared" si="37"/>
        <v>0.45375834220118477</v>
      </c>
      <c r="K372" s="18">
        <f t="shared" si="37"/>
        <v>0.37997361871589447</v>
      </c>
      <c r="L372" s="18">
        <f t="shared" si="37"/>
        <v>0.3612656453552196</v>
      </c>
      <c r="M372" s="18">
        <f t="shared" si="37"/>
        <v>0.33446924951725493</v>
      </c>
      <c r="N372" s="18">
        <f t="shared" si="37"/>
        <v>0.32713614599221141</v>
      </c>
      <c r="O372" s="14">
        <f t="shared" si="36"/>
        <v>-1.8302209673512544E-2</v>
      </c>
      <c r="P372" s="19" t="s">
        <v>953</v>
      </c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</row>
    <row r="373" spans="1:71" ht="16.5" customHeight="1" x14ac:dyDescent="0.3">
      <c r="A373" s="3"/>
      <c r="B373" s="151" t="s">
        <v>781</v>
      </c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3"/>
      <c r="O373" s="14"/>
      <c r="P373" s="6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</row>
    <row r="374" spans="1:71" ht="16.5" customHeight="1" x14ac:dyDescent="0.3">
      <c r="A374" s="3"/>
      <c r="B374" s="16" t="str">
        <f t="shared" ref="B374:N374" si="38">IFERROR(VLOOKUP($B$373,$4:$137,MATCH($P374&amp;"/"&amp;B$335,$2:$2,0),FALSE),"")</f>
        <v/>
      </c>
      <c r="C374" s="16" t="str">
        <f t="shared" si="38"/>
        <v/>
      </c>
      <c r="D374" s="16" t="str">
        <f t="shared" si="38"/>
        <v/>
      </c>
      <c r="E374" s="16" t="str">
        <f t="shared" si="38"/>
        <v/>
      </c>
      <c r="F374" s="16" t="str">
        <f t="shared" si="38"/>
        <v/>
      </c>
      <c r="G374" s="16" t="str">
        <f t="shared" si="38"/>
        <v/>
      </c>
      <c r="H374" s="16">
        <f t="shared" si="38"/>
        <v>15841</v>
      </c>
      <c r="I374" s="16">
        <f t="shared" si="38"/>
        <v>27718</v>
      </c>
      <c r="J374" s="16">
        <f t="shared" si="38"/>
        <v>55914</v>
      </c>
      <c r="K374" s="16">
        <f t="shared" si="38"/>
        <v>59311</v>
      </c>
      <c r="L374" s="16">
        <f t="shared" si="38"/>
        <v>55167</v>
      </c>
      <c r="M374" s="16">
        <f t="shared" si="38"/>
        <v>56456</v>
      </c>
      <c r="N374" s="16">
        <f t="shared" si="38"/>
        <v>55376</v>
      </c>
      <c r="O374" s="14"/>
      <c r="P374" s="17" t="s">
        <v>949</v>
      </c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</row>
    <row r="375" spans="1:71" ht="16.5" customHeight="1" x14ac:dyDescent="0.3">
      <c r="A375" s="3"/>
      <c r="B375" s="16" t="str">
        <f t="shared" ref="B375:N375" si="39">IFERROR(VLOOKUP($B$373,$4:$137,MATCH($P375&amp;"/"&amp;B$335,$2:$2,0),FALSE),"")</f>
        <v/>
      </c>
      <c r="C375" s="16" t="str">
        <f t="shared" si="39"/>
        <v/>
      </c>
      <c r="D375" s="16" t="str">
        <f t="shared" si="39"/>
        <v/>
      </c>
      <c r="E375" s="16" t="str">
        <f t="shared" si="39"/>
        <v/>
      </c>
      <c r="F375" s="16" t="str">
        <f t="shared" si="39"/>
        <v/>
      </c>
      <c r="G375" s="16" t="str">
        <f t="shared" si="39"/>
        <v/>
      </c>
      <c r="H375" s="16">
        <f t="shared" si="39"/>
        <v>18125</v>
      </c>
      <c r="I375" s="16">
        <f t="shared" si="39"/>
        <v>35129</v>
      </c>
      <c r="J375" s="16">
        <f t="shared" si="39"/>
        <v>56986</v>
      </c>
      <c r="K375" s="16">
        <f t="shared" si="39"/>
        <v>58418</v>
      </c>
      <c r="L375" s="16">
        <f t="shared" si="39"/>
        <v>54159</v>
      </c>
      <c r="M375" s="16">
        <f t="shared" si="39"/>
        <v>56129</v>
      </c>
      <c r="N375" s="16">
        <f t="shared" si="39"/>
        <v>53158</v>
      </c>
      <c r="O375" s="14"/>
      <c r="P375" s="17" t="s">
        <v>950</v>
      </c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</row>
    <row r="376" spans="1:71" ht="16.5" customHeight="1" x14ac:dyDescent="0.3">
      <c r="A376" s="3"/>
      <c r="B376" s="16" t="str">
        <f t="shared" ref="B376:N376" si="40">IFERROR(VLOOKUP($B$373,$4:$137,MATCH($P376&amp;"/"&amp;B$335,$2:$2,0),FALSE),"")</f>
        <v/>
      </c>
      <c r="C376" s="16" t="str">
        <f t="shared" si="40"/>
        <v/>
      </c>
      <c r="D376" s="16" t="str">
        <f t="shared" si="40"/>
        <v/>
      </c>
      <c r="E376" s="16" t="str">
        <f t="shared" si="40"/>
        <v/>
      </c>
      <c r="F376" s="16" t="str">
        <f t="shared" si="40"/>
        <v/>
      </c>
      <c r="G376" s="16" t="str">
        <f t="shared" si="40"/>
        <v/>
      </c>
      <c r="H376" s="16">
        <f t="shared" si="40"/>
        <v>19382</v>
      </c>
      <c r="I376" s="16">
        <f t="shared" si="40"/>
        <v>47996</v>
      </c>
      <c r="J376" s="16">
        <f t="shared" si="40"/>
        <v>58928</v>
      </c>
      <c r="K376" s="16">
        <f t="shared" si="40"/>
        <v>57601</v>
      </c>
      <c r="L376" s="16">
        <f t="shared" si="40"/>
        <v>53545</v>
      </c>
      <c r="M376" s="16">
        <f t="shared" si="40"/>
        <v>55343</v>
      </c>
      <c r="N376" s="16" t="str">
        <f t="shared" si="40"/>
        <v/>
      </c>
      <c r="O376" s="14"/>
      <c r="P376" s="17" t="s">
        <v>951</v>
      </c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</row>
    <row r="377" spans="1:71" ht="16.5" customHeight="1" x14ac:dyDescent="0.3">
      <c r="A377" s="3"/>
      <c r="B377" s="16" t="str">
        <f t="shared" ref="B377:M377" si="41">IFERROR(VLOOKUP($B$373,$4:$137,MATCH($P377&amp;"/"&amp;B$335,$2:$2,0),FALSE),"")</f>
        <v/>
      </c>
      <c r="C377" s="16" t="str">
        <f t="shared" si="41"/>
        <v/>
      </c>
      <c r="D377" s="16" t="str">
        <f t="shared" si="41"/>
        <v/>
      </c>
      <c r="E377" s="16" t="str">
        <f t="shared" si="41"/>
        <v/>
      </c>
      <c r="F377" s="16" t="str">
        <f t="shared" si="41"/>
        <v/>
      </c>
      <c r="G377" s="16">
        <f t="shared" si="41"/>
        <v>14837.5</v>
      </c>
      <c r="H377" s="16">
        <f t="shared" si="41"/>
        <v>23598.1</v>
      </c>
      <c r="I377" s="16">
        <f t="shared" si="41"/>
        <v>53983.71</v>
      </c>
      <c r="J377" s="16">
        <f t="shared" si="41"/>
        <v>58356.68</v>
      </c>
      <c r="K377" s="16">
        <f t="shared" si="41"/>
        <v>56297.87</v>
      </c>
      <c r="L377" s="16">
        <f t="shared" si="41"/>
        <v>52302.49</v>
      </c>
      <c r="M377" s="16">
        <f t="shared" si="41"/>
        <v>56062.413999999997</v>
      </c>
      <c r="N377" s="16">
        <f>IFERROR(VLOOKUP($B$373,$4:$137,MATCH($P377&amp;"/"&amp;N$335,$2:$2,0),FALSE),IFERROR(VLOOKUP($B$373,$4:$137,MATCH($P376&amp;"/"&amp;N$335,$2:$2,0),FALSE),IFERROR(VLOOKUP($B$373,$4:$137,MATCH($P375&amp;"/"&amp;N$335,$2:$2,0),FALSE),IFERROR(VLOOKUP($B$373,$4:$137,MATCH($P374&amp;"/"&amp;N$335,$2:$2,0),FALSE),""))))</f>
        <v>53158</v>
      </c>
      <c r="O377" s="14">
        <f t="shared" ref="O377:O378" si="42">RATE(M$335-H$335,,-H377,M377)</f>
        <v>0.1889372978255911</v>
      </c>
      <c r="P377" s="17" t="s">
        <v>952</v>
      </c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</row>
    <row r="378" spans="1:71" ht="16.5" customHeight="1" x14ac:dyDescent="0.3">
      <c r="A378" s="3"/>
      <c r="B378" s="18" t="e">
        <f t="shared" ref="B378:N378" si="43">+B377/B$389</f>
        <v>#VALUE!</v>
      </c>
      <c r="C378" s="18" t="e">
        <f t="shared" si="43"/>
        <v>#VALUE!</v>
      </c>
      <c r="D378" s="18" t="e">
        <f t="shared" si="43"/>
        <v>#VALUE!</v>
      </c>
      <c r="E378" s="18" t="e">
        <f t="shared" si="43"/>
        <v>#VALUE!</v>
      </c>
      <c r="F378" s="18" t="e">
        <f t="shared" si="43"/>
        <v>#VALUE!</v>
      </c>
      <c r="G378" s="18">
        <f t="shared" si="43"/>
        <v>1.1063506405794442E-2</v>
      </c>
      <c r="H378" s="18">
        <f t="shared" si="43"/>
        <v>1.1338983228389641E-2</v>
      </c>
      <c r="I378" s="18">
        <f t="shared" si="43"/>
        <v>2.3733941473713337E-2</v>
      </c>
      <c r="J378" s="18">
        <f t="shared" si="43"/>
        <v>2.3803060319350332E-2</v>
      </c>
      <c r="K378" s="18">
        <f t="shared" si="43"/>
        <v>2.0409536061440147E-2</v>
      </c>
      <c r="L378" s="18">
        <f t="shared" si="43"/>
        <v>1.7893999576715867E-2</v>
      </c>
      <c r="M378" s="18">
        <f t="shared" si="43"/>
        <v>1.6537747862167992E-2</v>
      </c>
      <c r="N378" s="18">
        <f t="shared" si="43"/>
        <v>1.6228615948603784E-2</v>
      </c>
      <c r="O378" s="14">
        <f t="shared" si="42"/>
        <v>7.8401419061637417E-2</v>
      </c>
      <c r="P378" s="19" t="s">
        <v>953</v>
      </c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</row>
    <row r="379" spans="1:71" ht="16.5" customHeight="1" x14ac:dyDescent="0.3">
      <c r="A379" s="13"/>
      <c r="B379" s="154" t="s">
        <v>787</v>
      </c>
      <c r="C379" s="155"/>
      <c r="D379" s="155"/>
      <c r="E379" s="155"/>
      <c r="F379" s="155"/>
      <c r="G379" s="155"/>
      <c r="H379" s="155"/>
      <c r="I379" s="155"/>
      <c r="J379" s="155"/>
      <c r="K379" s="155"/>
      <c r="L379" s="155"/>
      <c r="M379" s="155"/>
      <c r="N379" s="156"/>
      <c r="O379" s="14"/>
      <c r="P379" s="6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</row>
    <row r="380" spans="1:71" ht="16.5" customHeight="1" x14ac:dyDescent="0.3">
      <c r="A380" s="3"/>
      <c r="B380" s="16" t="str">
        <f t="shared" ref="B380:N380" si="44">IFERROR(VLOOKUP($B$379,$4:$137,MATCH($P380&amp;"/"&amp;B$335,$2:$2,0),FALSE),"")</f>
        <v/>
      </c>
      <c r="C380" s="16" t="str">
        <f t="shared" si="44"/>
        <v/>
      </c>
      <c r="D380" s="16" t="str">
        <f t="shared" si="44"/>
        <v/>
      </c>
      <c r="E380" s="16" t="str">
        <f t="shared" si="44"/>
        <v/>
      </c>
      <c r="F380" s="16" t="str">
        <f t="shared" si="44"/>
        <v/>
      </c>
      <c r="G380" s="16" t="str">
        <f t="shared" si="44"/>
        <v/>
      </c>
      <c r="H380" s="16">
        <f t="shared" si="44"/>
        <v>688241</v>
      </c>
      <c r="I380" s="16">
        <f t="shared" si="44"/>
        <v>1161243</v>
      </c>
      <c r="J380" s="16">
        <f t="shared" si="44"/>
        <v>1290857</v>
      </c>
      <c r="K380" s="16">
        <f t="shared" si="44"/>
        <v>1307695</v>
      </c>
      <c r="L380" s="16">
        <f t="shared" si="44"/>
        <v>1252835</v>
      </c>
      <c r="M380" s="16">
        <f t="shared" si="44"/>
        <v>1512948</v>
      </c>
      <c r="N380" s="16">
        <f t="shared" si="44"/>
        <v>1499977</v>
      </c>
      <c r="O380" s="14"/>
      <c r="P380" s="17" t="s">
        <v>949</v>
      </c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</row>
    <row r="381" spans="1:71" ht="16.5" customHeight="1" x14ac:dyDescent="0.3">
      <c r="A381" s="3"/>
      <c r="B381" s="16" t="str">
        <f t="shared" ref="B381:N381" si="45">IFERROR(VLOOKUP($B$379,$4:$137,MATCH($P381&amp;"/"&amp;B$335,$2:$2,0),FALSE),"")</f>
        <v/>
      </c>
      <c r="C381" s="16" t="str">
        <f t="shared" si="45"/>
        <v/>
      </c>
      <c r="D381" s="16" t="str">
        <f t="shared" si="45"/>
        <v/>
      </c>
      <c r="E381" s="16" t="str">
        <f t="shared" si="45"/>
        <v/>
      </c>
      <c r="F381" s="16" t="str">
        <f t="shared" si="45"/>
        <v/>
      </c>
      <c r="G381" s="16" t="str">
        <f t="shared" si="45"/>
        <v/>
      </c>
      <c r="H381" s="16">
        <f t="shared" si="45"/>
        <v>706138</v>
      </c>
      <c r="I381" s="16">
        <f t="shared" si="45"/>
        <v>1212762</v>
      </c>
      <c r="J381" s="16">
        <f t="shared" si="45"/>
        <v>1268248</v>
      </c>
      <c r="K381" s="16">
        <f t="shared" si="45"/>
        <v>1275414</v>
      </c>
      <c r="L381" s="16">
        <f t="shared" si="45"/>
        <v>1263990</v>
      </c>
      <c r="M381" s="16">
        <f t="shared" si="45"/>
        <v>1474457</v>
      </c>
      <c r="N381" s="16">
        <f t="shared" si="45"/>
        <v>1393555</v>
      </c>
      <c r="O381" s="14"/>
      <c r="P381" s="17" t="s">
        <v>950</v>
      </c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</row>
    <row r="382" spans="1:71" ht="16.5" customHeight="1" x14ac:dyDescent="0.3">
      <c r="A382" s="3"/>
      <c r="B382" s="16" t="str">
        <f t="shared" ref="B382:N382" si="46">IFERROR(VLOOKUP($B$379,$4:$137,MATCH($P382&amp;"/"&amp;B$335,$2:$2,0),FALSE),"")</f>
        <v/>
      </c>
      <c r="C382" s="16" t="str">
        <f t="shared" si="46"/>
        <v/>
      </c>
      <c r="D382" s="16" t="str">
        <f t="shared" si="46"/>
        <v/>
      </c>
      <c r="E382" s="16" t="str">
        <f t="shared" si="46"/>
        <v/>
      </c>
      <c r="F382" s="16" t="str">
        <f t="shared" si="46"/>
        <v/>
      </c>
      <c r="G382" s="16" t="str">
        <f t="shared" si="46"/>
        <v/>
      </c>
      <c r="H382" s="16">
        <f t="shared" si="46"/>
        <v>769965</v>
      </c>
      <c r="I382" s="16">
        <f t="shared" si="46"/>
        <v>1266647</v>
      </c>
      <c r="J382" s="16">
        <f t="shared" si="46"/>
        <v>1257619</v>
      </c>
      <c r="K382" s="16">
        <f t="shared" si="46"/>
        <v>1261542</v>
      </c>
      <c r="L382" s="16">
        <f t="shared" si="46"/>
        <v>1275643</v>
      </c>
      <c r="M382" s="16">
        <f t="shared" si="46"/>
        <v>1485548</v>
      </c>
      <c r="N382" s="16" t="str">
        <f t="shared" si="46"/>
        <v/>
      </c>
      <c r="O382" s="14"/>
      <c r="P382" s="17" t="s">
        <v>951</v>
      </c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</row>
    <row r="383" spans="1:71" ht="16.5" customHeight="1" x14ac:dyDescent="0.3">
      <c r="A383" s="3"/>
      <c r="B383" s="16" t="str">
        <f t="shared" ref="B383:M383" si="47">IFERROR(VLOOKUP($B$379,$4:$137,MATCH($P383&amp;"/"&amp;B$335,$2:$2,0),FALSE),"")</f>
        <v/>
      </c>
      <c r="C383" s="16" t="str">
        <f t="shared" si="47"/>
        <v/>
      </c>
      <c r="D383" s="16" t="str">
        <f t="shared" si="47"/>
        <v/>
      </c>
      <c r="E383" s="16" t="str">
        <f t="shared" si="47"/>
        <v/>
      </c>
      <c r="F383" s="16" t="str">
        <f t="shared" si="47"/>
        <v/>
      </c>
      <c r="G383" s="16">
        <f t="shared" si="47"/>
        <v>686130.92</v>
      </c>
      <c r="H383" s="16">
        <f t="shared" si="47"/>
        <v>802069.89</v>
      </c>
      <c r="I383" s="16">
        <f t="shared" si="47"/>
        <v>1298472.42</v>
      </c>
      <c r="J383" s="16">
        <f t="shared" si="47"/>
        <v>1328520.76</v>
      </c>
      <c r="K383" s="16">
        <f t="shared" si="47"/>
        <v>1260145.79</v>
      </c>
      <c r="L383" s="16">
        <f t="shared" si="47"/>
        <v>1318345.08</v>
      </c>
      <c r="M383" s="16">
        <f t="shared" si="47"/>
        <v>1446089.612</v>
      </c>
      <c r="N383" s="16">
        <f>IFERROR(VLOOKUP($B$379,$4:$137,MATCH($P383&amp;"/"&amp;N$335,$2:$2,0),FALSE),IFERROR(VLOOKUP($B$379,$4:$137,MATCH($P382&amp;"/"&amp;N$335,$2:$2,0),FALSE),IFERROR(VLOOKUP($B$379,$4:$137,MATCH($P381&amp;"/"&amp;N$335,$2:$2,0),FALSE),IFERROR(VLOOKUP($B$379,$4:$137,MATCH($P380&amp;"/"&amp;N$335,$2:$2,0),FALSE),""))))</f>
        <v>1393555</v>
      </c>
      <c r="O383" s="14">
        <f t="shared" ref="O383:O384" si="48">RATE(M$335-H$335,,-H383,M383)</f>
        <v>0.1251141811768372</v>
      </c>
      <c r="P383" s="17" t="s">
        <v>952</v>
      </c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</row>
    <row r="384" spans="1:71" ht="16.5" customHeight="1" x14ac:dyDescent="0.3">
      <c r="A384" s="21"/>
      <c r="B384" s="18" t="e">
        <f t="shared" ref="B384:N384" si="49">+B383/B$389</f>
        <v>#VALUE!</v>
      </c>
      <c r="C384" s="18" t="e">
        <f t="shared" si="49"/>
        <v>#VALUE!</v>
      </c>
      <c r="D384" s="18" t="e">
        <f t="shared" si="49"/>
        <v>#VALUE!</v>
      </c>
      <c r="E384" s="18" t="e">
        <f t="shared" si="49"/>
        <v>#VALUE!</v>
      </c>
      <c r="F384" s="18" t="e">
        <f t="shared" si="49"/>
        <v>#VALUE!</v>
      </c>
      <c r="G384" s="18">
        <f t="shared" si="49"/>
        <v>0.51161003057345478</v>
      </c>
      <c r="H384" s="18">
        <f t="shared" si="49"/>
        <v>0.38539785112811303</v>
      </c>
      <c r="I384" s="18">
        <f t="shared" si="49"/>
        <v>0.57087348056498755</v>
      </c>
      <c r="J384" s="18">
        <f t="shared" si="49"/>
        <v>0.54188928818070436</v>
      </c>
      <c r="K384" s="18">
        <f t="shared" si="49"/>
        <v>0.45683772660807564</v>
      </c>
      <c r="L384" s="18">
        <f t="shared" si="49"/>
        <v>0.45103906723151133</v>
      </c>
      <c r="M384" s="18">
        <f t="shared" si="49"/>
        <v>0.42657930122945364</v>
      </c>
      <c r="N384" s="18">
        <f t="shared" si="49"/>
        <v>0.42543867147478365</v>
      </c>
      <c r="O384" s="14">
        <f t="shared" si="48"/>
        <v>2.0511957871806995E-2</v>
      </c>
      <c r="P384" s="19" t="s">
        <v>953</v>
      </c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</row>
    <row r="385" spans="1:71" ht="16.5" customHeight="1" x14ac:dyDescent="0.3">
      <c r="A385" s="3"/>
      <c r="B385" s="157" t="s">
        <v>788</v>
      </c>
      <c r="C385" s="155"/>
      <c r="D385" s="155"/>
      <c r="E385" s="155"/>
      <c r="F385" s="155"/>
      <c r="G385" s="155"/>
      <c r="H385" s="155"/>
      <c r="I385" s="155"/>
      <c r="J385" s="155"/>
      <c r="K385" s="155"/>
      <c r="L385" s="155"/>
      <c r="M385" s="155"/>
      <c r="N385" s="156"/>
      <c r="O385" s="14"/>
      <c r="P385" s="6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</row>
    <row r="386" spans="1:71" ht="16.5" customHeight="1" x14ac:dyDescent="0.3">
      <c r="A386" s="3"/>
      <c r="B386" s="16" t="str">
        <f t="shared" ref="B386:N386" si="50">IFERROR(VLOOKUP($B$385,$4:$137,MATCH($P386&amp;"/"&amp;B$335,$2:$2,0),FALSE),"")</f>
        <v/>
      </c>
      <c r="C386" s="16" t="str">
        <f t="shared" si="50"/>
        <v/>
      </c>
      <c r="D386" s="16" t="str">
        <f t="shared" si="50"/>
        <v/>
      </c>
      <c r="E386" s="16" t="str">
        <f t="shared" si="50"/>
        <v/>
      </c>
      <c r="F386" s="16" t="str">
        <f t="shared" si="50"/>
        <v/>
      </c>
      <c r="G386" s="16" t="str">
        <f t="shared" si="50"/>
        <v/>
      </c>
      <c r="H386" s="16">
        <f t="shared" si="50"/>
        <v>1371460</v>
      </c>
      <c r="I386" s="16">
        <f t="shared" si="50"/>
        <v>2230140</v>
      </c>
      <c r="J386" s="16">
        <f t="shared" si="50"/>
        <v>2335044</v>
      </c>
      <c r="K386" s="16">
        <f t="shared" si="50"/>
        <v>2508036</v>
      </c>
      <c r="L386" s="16">
        <f t="shared" si="50"/>
        <v>2950882</v>
      </c>
      <c r="M386" s="16">
        <f t="shared" si="50"/>
        <v>3208720</v>
      </c>
      <c r="N386" s="16">
        <f t="shared" si="50"/>
        <v>3573281</v>
      </c>
      <c r="O386" s="14"/>
      <c r="P386" s="17" t="s">
        <v>949</v>
      </c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</row>
    <row r="387" spans="1:71" ht="16.5" customHeight="1" x14ac:dyDescent="0.3">
      <c r="A387" s="3"/>
      <c r="B387" s="16" t="str">
        <f t="shared" ref="B387:N387" si="51">IFERROR(VLOOKUP($B$385,$4:$137,MATCH($P387&amp;"/"&amp;B$335,$2:$2,0),FALSE),"")</f>
        <v/>
      </c>
      <c r="C387" s="16" t="str">
        <f t="shared" si="51"/>
        <v/>
      </c>
      <c r="D387" s="16" t="str">
        <f t="shared" si="51"/>
        <v/>
      </c>
      <c r="E387" s="16" t="str">
        <f t="shared" si="51"/>
        <v/>
      </c>
      <c r="F387" s="16" t="str">
        <f t="shared" si="51"/>
        <v/>
      </c>
      <c r="G387" s="16" t="str">
        <f t="shared" si="51"/>
        <v/>
      </c>
      <c r="H387" s="16">
        <f t="shared" si="51"/>
        <v>2201945</v>
      </c>
      <c r="I387" s="16">
        <f t="shared" si="51"/>
        <v>2280078</v>
      </c>
      <c r="J387" s="16">
        <f t="shared" si="51"/>
        <v>2400345</v>
      </c>
      <c r="K387" s="16">
        <f t="shared" si="51"/>
        <v>2589984</v>
      </c>
      <c r="L387" s="16">
        <f t="shared" si="51"/>
        <v>2870178</v>
      </c>
      <c r="M387" s="16">
        <f t="shared" si="51"/>
        <v>3272325</v>
      </c>
      <c r="N387" s="16">
        <f t="shared" si="51"/>
        <v>3275572</v>
      </c>
      <c r="O387" s="14"/>
      <c r="P387" s="17" t="s">
        <v>950</v>
      </c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</row>
    <row r="388" spans="1:71" ht="16.5" customHeight="1" x14ac:dyDescent="0.3">
      <c r="A388" s="3"/>
      <c r="B388" s="16" t="str">
        <f t="shared" ref="B388:N388" si="52">IFERROR(VLOOKUP($B$385,$4:$137,MATCH($P388&amp;"/"&amp;B$335,$2:$2,0),FALSE),"")</f>
        <v/>
      </c>
      <c r="C388" s="16" t="str">
        <f t="shared" si="52"/>
        <v/>
      </c>
      <c r="D388" s="16" t="str">
        <f t="shared" si="52"/>
        <v/>
      </c>
      <c r="E388" s="16" t="str">
        <f t="shared" si="52"/>
        <v/>
      </c>
      <c r="F388" s="16" t="str">
        <f t="shared" si="52"/>
        <v/>
      </c>
      <c r="G388" s="16" t="str">
        <f t="shared" si="52"/>
        <v/>
      </c>
      <c r="H388" s="16">
        <f t="shared" si="52"/>
        <v>1986450</v>
      </c>
      <c r="I388" s="16">
        <f t="shared" si="52"/>
        <v>2274714</v>
      </c>
      <c r="J388" s="16">
        <f t="shared" si="52"/>
        <v>2407814</v>
      </c>
      <c r="K388" s="16">
        <f t="shared" si="52"/>
        <v>2642857</v>
      </c>
      <c r="L388" s="16">
        <f t="shared" si="52"/>
        <v>2808665</v>
      </c>
      <c r="M388" s="16">
        <f t="shared" si="52"/>
        <v>3273093</v>
      </c>
      <c r="N388" s="16" t="str">
        <f t="shared" si="52"/>
        <v/>
      </c>
      <c r="O388" s="14"/>
      <c r="P388" s="17" t="s">
        <v>951</v>
      </c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</row>
    <row r="389" spans="1:71" ht="16.5" customHeight="1" x14ac:dyDescent="0.3">
      <c r="A389" s="3"/>
      <c r="B389" s="16" t="str">
        <f t="shared" ref="B389:M389" si="53">IFERROR(VLOOKUP($B$385,$4:$137,MATCH($P389&amp;"/"&amp;B$335,$2:$2,0),FALSE),"")</f>
        <v/>
      </c>
      <c r="C389" s="16" t="str">
        <f t="shared" si="53"/>
        <v/>
      </c>
      <c r="D389" s="16" t="str">
        <f t="shared" si="53"/>
        <v/>
      </c>
      <c r="E389" s="16" t="str">
        <f t="shared" si="53"/>
        <v/>
      </c>
      <c r="F389" s="16" t="str">
        <f t="shared" si="53"/>
        <v/>
      </c>
      <c r="G389" s="16">
        <f t="shared" si="53"/>
        <v>1341120.93</v>
      </c>
      <c r="H389" s="16">
        <f t="shared" si="53"/>
        <v>2081147.8</v>
      </c>
      <c r="I389" s="16">
        <f t="shared" si="53"/>
        <v>2274536.2400000002</v>
      </c>
      <c r="J389" s="16">
        <f t="shared" si="53"/>
        <v>2451646.1</v>
      </c>
      <c r="K389" s="16">
        <f t="shared" si="53"/>
        <v>2758410.08</v>
      </c>
      <c r="L389" s="16">
        <f t="shared" si="53"/>
        <v>2922906.63</v>
      </c>
      <c r="M389" s="16">
        <f t="shared" si="53"/>
        <v>3389966.6669999999</v>
      </c>
      <c r="N389" s="16">
        <f>IFERROR(VLOOKUP($B$385,$4:$137,MATCH($P389&amp;"/"&amp;N$335,$2:$2,0),FALSE),IFERROR(VLOOKUP($B$385,$4:$137,MATCH($P388&amp;"/"&amp;N$335,$2:$2,0),FALSE),IFERROR(VLOOKUP($B$385,$4:$137,MATCH($P387&amp;"/"&amp;N$335,$2:$2,0),FALSE),IFERROR(VLOOKUP($B$385,$4:$137,MATCH($P386&amp;"/"&amp;N$335,$2:$2,0),FALSE),""))))</f>
        <v>3275572</v>
      </c>
      <c r="O389" s="14">
        <f>RATE(M$335-H$335,,-H389,M389)</f>
        <v>0.10249975270277682</v>
      </c>
      <c r="P389" s="17" t="s">
        <v>952</v>
      </c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</row>
    <row r="390" spans="1:71" ht="16.5" customHeight="1" x14ac:dyDescent="0.3">
      <c r="A390" s="3"/>
      <c r="B390" s="158" t="s">
        <v>789</v>
      </c>
      <c r="C390" s="147"/>
      <c r="D390" s="147"/>
      <c r="E390" s="147"/>
      <c r="F390" s="147"/>
      <c r="G390" s="147"/>
      <c r="H390" s="147"/>
      <c r="I390" s="147"/>
      <c r="J390" s="147"/>
      <c r="K390" s="147"/>
      <c r="L390" s="147"/>
      <c r="M390" s="147"/>
      <c r="N390" s="148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</row>
    <row r="391" spans="1:71" ht="16.5" customHeight="1" x14ac:dyDescent="0.3">
      <c r="A391" s="3"/>
      <c r="B391" s="146" t="s">
        <v>791</v>
      </c>
      <c r="C391" s="147"/>
      <c r="D391" s="147"/>
      <c r="E391" s="147"/>
      <c r="F391" s="147"/>
      <c r="G391" s="147"/>
      <c r="H391" s="147"/>
      <c r="I391" s="147"/>
      <c r="J391" s="147"/>
      <c r="K391" s="147"/>
      <c r="L391" s="147"/>
      <c r="M391" s="147"/>
      <c r="N391" s="148"/>
      <c r="O391" s="14"/>
      <c r="P391" s="6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</row>
    <row r="392" spans="1:71" ht="16.5" customHeight="1" x14ac:dyDescent="0.3">
      <c r="A392" s="3"/>
      <c r="B392" s="16" t="str">
        <f t="shared" ref="B392:N392" si="54">IFERROR(VLOOKUP($B$391,$4:$137,MATCH($P392&amp;"/"&amp;B$335,$2:$2,0),FALSE),"")</f>
        <v/>
      </c>
      <c r="C392" s="16" t="str">
        <f t="shared" si="54"/>
        <v/>
      </c>
      <c r="D392" s="16" t="str">
        <f t="shared" si="54"/>
        <v/>
      </c>
      <c r="E392" s="16" t="str">
        <f t="shared" si="54"/>
        <v/>
      </c>
      <c r="F392" s="16" t="str">
        <f t="shared" si="54"/>
        <v/>
      </c>
      <c r="G392" s="16" t="str">
        <f t="shared" si="54"/>
        <v/>
      </c>
      <c r="H392" s="16">
        <f t="shared" si="54"/>
        <v>270541</v>
      </c>
      <c r="I392" s="16">
        <f t="shared" si="54"/>
        <v>196903</v>
      </c>
      <c r="J392" s="16">
        <f t="shared" si="54"/>
        <v>185784</v>
      </c>
      <c r="K392" s="16">
        <f t="shared" si="54"/>
        <v>163034</v>
      </c>
      <c r="L392" s="16">
        <f t="shared" si="54"/>
        <v>216950</v>
      </c>
      <c r="M392" s="16">
        <f t="shared" si="54"/>
        <v>183836</v>
      </c>
      <c r="N392" s="16">
        <f t="shared" si="54"/>
        <v>217015</v>
      </c>
      <c r="O392" s="14"/>
      <c r="P392" s="17" t="s">
        <v>949</v>
      </c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</row>
    <row r="393" spans="1:71" ht="16.5" customHeight="1" x14ac:dyDescent="0.3">
      <c r="A393" s="3"/>
      <c r="B393" s="16" t="str">
        <f t="shared" ref="B393:N393" si="55">IFERROR(VLOOKUP($B$391,$4:$137,MATCH($P393&amp;"/"&amp;B$335,$2:$2,0),FALSE),"")</f>
        <v/>
      </c>
      <c r="C393" s="16" t="str">
        <f t="shared" si="55"/>
        <v/>
      </c>
      <c r="D393" s="16" t="str">
        <f t="shared" si="55"/>
        <v/>
      </c>
      <c r="E393" s="16" t="str">
        <f t="shared" si="55"/>
        <v/>
      </c>
      <c r="F393" s="16" t="str">
        <f t="shared" si="55"/>
        <v/>
      </c>
      <c r="G393" s="16" t="str">
        <f t="shared" si="55"/>
        <v/>
      </c>
      <c r="H393" s="16">
        <f t="shared" si="55"/>
        <v>224573</v>
      </c>
      <c r="I393" s="16">
        <f t="shared" si="55"/>
        <v>222692</v>
      </c>
      <c r="J393" s="16">
        <f t="shared" si="55"/>
        <v>185855</v>
      </c>
      <c r="K393" s="16">
        <f t="shared" si="55"/>
        <v>208009</v>
      </c>
      <c r="L393" s="16">
        <f t="shared" si="55"/>
        <v>218684</v>
      </c>
      <c r="M393" s="16">
        <f t="shared" si="55"/>
        <v>282237</v>
      </c>
      <c r="N393" s="16">
        <f t="shared" si="55"/>
        <v>170645</v>
      </c>
      <c r="O393" s="14"/>
      <c r="P393" s="17" t="s">
        <v>950</v>
      </c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</row>
    <row r="394" spans="1:71" ht="16.5" customHeight="1" x14ac:dyDescent="0.3">
      <c r="A394" s="3"/>
      <c r="B394" s="16" t="str">
        <f t="shared" ref="B394:N394" si="56">IFERROR(VLOOKUP($B$391,$4:$137,MATCH($P394&amp;"/"&amp;B$335,$2:$2,0),FALSE),"")</f>
        <v/>
      </c>
      <c r="C394" s="16" t="str">
        <f t="shared" si="56"/>
        <v/>
      </c>
      <c r="D394" s="16" t="str">
        <f t="shared" si="56"/>
        <v/>
      </c>
      <c r="E394" s="16" t="str">
        <f t="shared" si="56"/>
        <v/>
      </c>
      <c r="F394" s="16" t="str">
        <f t="shared" si="56"/>
        <v/>
      </c>
      <c r="G394" s="16" t="str">
        <f t="shared" si="56"/>
        <v/>
      </c>
      <c r="H394" s="16">
        <f t="shared" si="56"/>
        <v>175543</v>
      </c>
      <c r="I394" s="16">
        <f t="shared" si="56"/>
        <v>183800</v>
      </c>
      <c r="J394" s="16">
        <f t="shared" si="56"/>
        <v>151482</v>
      </c>
      <c r="K394" s="16">
        <f t="shared" si="56"/>
        <v>181596</v>
      </c>
      <c r="L394" s="16">
        <f t="shared" si="56"/>
        <v>146934</v>
      </c>
      <c r="M394" s="16">
        <f t="shared" si="56"/>
        <v>178848</v>
      </c>
      <c r="N394" s="16" t="str">
        <f t="shared" si="56"/>
        <v/>
      </c>
      <c r="O394" s="14"/>
      <c r="P394" s="17" t="s">
        <v>951</v>
      </c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</row>
    <row r="395" spans="1:71" ht="16.5" customHeight="1" x14ac:dyDescent="0.3">
      <c r="A395" s="3"/>
      <c r="B395" s="16" t="str">
        <f t="shared" ref="B395:M395" si="57">IFERROR(VLOOKUP($B$391,$4:$137,MATCH($P395&amp;"/"&amp;B$335,$2:$2,0),FALSE),"")</f>
        <v/>
      </c>
      <c r="C395" s="16" t="str">
        <f t="shared" si="57"/>
        <v/>
      </c>
      <c r="D395" s="16" t="str">
        <f t="shared" si="57"/>
        <v/>
      </c>
      <c r="E395" s="16" t="str">
        <f t="shared" si="57"/>
        <v/>
      </c>
      <c r="F395" s="16" t="str">
        <f t="shared" si="57"/>
        <v/>
      </c>
      <c r="G395" s="16">
        <f t="shared" si="57"/>
        <v>181794.86</v>
      </c>
      <c r="H395" s="16">
        <f t="shared" si="57"/>
        <v>216812.56</v>
      </c>
      <c r="I395" s="16">
        <f t="shared" si="57"/>
        <v>151869.31</v>
      </c>
      <c r="J395" s="16">
        <f t="shared" si="57"/>
        <v>142689.98000000001</v>
      </c>
      <c r="K395" s="16">
        <f t="shared" si="57"/>
        <v>168597.92</v>
      </c>
      <c r="L395" s="16">
        <f t="shared" si="57"/>
        <v>176338.71</v>
      </c>
      <c r="M395" s="16">
        <f t="shared" si="57"/>
        <v>182074.93700000001</v>
      </c>
      <c r="N395" s="16">
        <f>IFERROR(VLOOKUP($B$391,$4:$137,MATCH($P395&amp;"/"&amp;N$335,$2:$2,0),FALSE),IFERROR(VLOOKUP($B$391,$4:$137,MATCH($P394&amp;"/"&amp;N$335,$2:$2,0),FALSE),IFERROR(VLOOKUP($B$391,$4:$137,MATCH($P393&amp;"/"&amp;N$335,$2:$2,0),FALSE),IFERROR(VLOOKUP($B$391,$4:$137,MATCH($P392&amp;"/"&amp;N$335,$2:$2,0),FALSE),""))))</f>
        <v>170645</v>
      </c>
      <c r="O395" s="14">
        <f t="shared" ref="O395:O396" si="58">RATE(M$335-H$335,,-H395,M395)</f>
        <v>-3.4320201716519443E-2</v>
      </c>
      <c r="P395" s="17" t="s">
        <v>952</v>
      </c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</row>
    <row r="396" spans="1:71" ht="16.5" customHeight="1" x14ac:dyDescent="0.3">
      <c r="A396" s="13"/>
      <c r="B396" s="18" t="e">
        <f t="shared" ref="B396:N396" si="59">+B395/B$389</f>
        <v>#VALUE!</v>
      </c>
      <c r="C396" s="18" t="e">
        <f t="shared" si="59"/>
        <v>#VALUE!</v>
      </c>
      <c r="D396" s="18" t="e">
        <f t="shared" si="59"/>
        <v>#VALUE!</v>
      </c>
      <c r="E396" s="18" t="e">
        <f t="shared" si="59"/>
        <v>#VALUE!</v>
      </c>
      <c r="F396" s="18" t="e">
        <f t="shared" si="59"/>
        <v>#VALUE!</v>
      </c>
      <c r="G396" s="18">
        <f t="shared" si="59"/>
        <v>0.13555441268074161</v>
      </c>
      <c r="H396" s="18">
        <f t="shared" si="59"/>
        <v>0.10417931873939948</v>
      </c>
      <c r="I396" s="18">
        <f t="shared" si="59"/>
        <v>6.6769351628356552E-2</v>
      </c>
      <c r="J396" s="18">
        <f t="shared" si="59"/>
        <v>5.8201703745087846E-2</v>
      </c>
      <c r="K396" s="18">
        <f t="shared" si="59"/>
        <v>6.112141237534921E-2</v>
      </c>
      <c r="L396" s="18">
        <f t="shared" si="59"/>
        <v>6.032991549921661E-2</v>
      </c>
      <c r="M396" s="18">
        <f t="shared" si="59"/>
        <v>5.3709949060097947E-2</v>
      </c>
      <c r="N396" s="18">
        <f t="shared" si="59"/>
        <v>5.2096244564308156E-2</v>
      </c>
      <c r="O396" s="14">
        <f t="shared" si="58"/>
        <v>-0.12409975973593679</v>
      </c>
      <c r="P396" s="19" t="s">
        <v>953</v>
      </c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</row>
    <row r="397" spans="1:71" ht="16.5" customHeight="1" x14ac:dyDescent="0.3">
      <c r="A397" s="13"/>
      <c r="B397" s="146" t="s">
        <v>799</v>
      </c>
      <c r="C397" s="147"/>
      <c r="D397" s="147"/>
      <c r="E397" s="147"/>
      <c r="F397" s="147"/>
      <c r="G397" s="147"/>
      <c r="H397" s="147"/>
      <c r="I397" s="147"/>
      <c r="J397" s="147"/>
      <c r="K397" s="147"/>
      <c r="L397" s="147"/>
      <c r="M397" s="147"/>
      <c r="N397" s="148"/>
      <c r="O397" s="14"/>
      <c r="P397" s="6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</row>
    <row r="398" spans="1:71" ht="16.5" customHeight="1" x14ac:dyDescent="0.3">
      <c r="A398" s="3"/>
      <c r="B398" s="16" t="str">
        <f t="shared" ref="B398:N398" si="60">IFERROR(VLOOKUP($B$397,$4:$137,MATCH($P398&amp;"/"&amp;B$335,$2:$2,0),FALSE),"")</f>
        <v/>
      </c>
      <c r="C398" s="16" t="str">
        <f t="shared" si="60"/>
        <v/>
      </c>
      <c r="D398" s="16" t="str">
        <f t="shared" si="60"/>
        <v/>
      </c>
      <c r="E398" s="16" t="str">
        <f t="shared" si="60"/>
        <v/>
      </c>
      <c r="F398" s="16" t="str">
        <f t="shared" si="60"/>
        <v/>
      </c>
      <c r="G398" s="16" t="str">
        <f t="shared" si="60"/>
        <v/>
      </c>
      <c r="H398" s="16">
        <f t="shared" si="60"/>
        <v>771280</v>
      </c>
      <c r="I398" s="16">
        <f t="shared" si="60"/>
        <v>591068</v>
      </c>
      <c r="J398" s="16">
        <f t="shared" si="60"/>
        <v>489421</v>
      </c>
      <c r="K398" s="16">
        <f t="shared" si="60"/>
        <v>432633</v>
      </c>
      <c r="L398" s="16">
        <f t="shared" si="60"/>
        <v>548746</v>
      </c>
      <c r="M398" s="16">
        <f t="shared" si="60"/>
        <v>528182</v>
      </c>
      <c r="N398" s="16">
        <f t="shared" si="60"/>
        <v>887799</v>
      </c>
      <c r="O398" s="14"/>
      <c r="P398" s="17" t="s">
        <v>949</v>
      </c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</row>
    <row r="399" spans="1:71" ht="16.5" customHeight="1" x14ac:dyDescent="0.3">
      <c r="A399" s="3"/>
      <c r="B399" s="16" t="str">
        <f t="shared" ref="B399:N399" si="61">IFERROR(VLOOKUP($B$397,$4:$137,MATCH($P399&amp;"/"&amp;B$335,$2:$2,0),FALSE),"")</f>
        <v/>
      </c>
      <c r="C399" s="16" t="str">
        <f t="shared" si="61"/>
        <v/>
      </c>
      <c r="D399" s="16" t="str">
        <f t="shared" si="61"/>
        <v/>
      </c>
      <c r="E399" s="16" t="str">
        <f t="shared" si="61"/>
        <v/>
      </c>
      <c r="F399" s="16" t="str">
        <f t="shared" si="61"/>
        <v/>
      </c>
      <c r="G399" s="16" t="str">
        <f t="shared" si="61"/>
        <v/>
      </c>
      <c r="H399" s="16">
        <f t="shared" si="61"/>
        <v>823927</v>
      </c>
      <c r="I399" s="16">
        <f t="shared" si="61"/>
        <v>606790</v>
      </c>
      <c r="J399" s="16">
        <f t="shared" si="61"/>
        <v>526353</v>
      </c>
      <c r="K399" s="16">
        <f t="shared" si="61"/>
        <v>513632</v>
      </c>
      <c r="L399" s="16">
        <f t="shared" si="61"/>
        <v>557809</v>
      </c>
      <c r="M399" s="16">
        <f t="shared" si="61"/>
        <v>650461</v>
      </c>
      <c r="N399" s="16">
        <f t="shared" si="61"/>
        <v>517324</v>
      </c>
      <c r="O399" s="14"/>
      <c r="P399" s="17" t="s">
        <v>950</v>
      </c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</row>
    <row r="400" spans="1:71" ht="16.5" customHeight="1" x14ac:dyDescent="0.3">
      <c r="A400" s="3"/>
      <c r="B400" s="16" t="str">
        <f t="shared" ref="B400:N400" si="62">IFERROR(VLOOKUP($B$397,$4:$137,MATCH($P400&amp;"/"&amp;B$335,$2:$2,0),FALSE),"")</f>
        <v/>
      </c>
      <c r="C400" s="16" t="str">
        <f t="shared" si="62"/>
        <v/>
      </c>
      <c r="D400" s="16" t="str">
        <f t="shared" si="62"/>
        <v/>
      </c>
      <c r="E400" s="16" t="str">
        <f t="shared" si="62"/>
        <v/>
      </c>
      <c r="F400" s="16" t="str">
        <f t="shared" si="62"/>
        <v/>
      </c>
      <c r="G400" s="16" t="str">
        <f t="shared" si="62"/>
        <v/>
      </c>
      <c r="H400" s="16">
        <f t="shared" si="62"/>
        <v>446900</v>
      </c>
      <c r="I400" s="16">
        <f t="shared" si="62"/>
        <v>534438</v>
      </c>
      <c r="J400" s="16">
        <f t="shared" si="62"/>
        <v>439299</v>
      </c>
      <c r="K400" s="16">
        <f t="shared" si="62"/>
        <v>446387</v>
      </c>
      <c r="L400" s="16">
        <f t="shared" si="62"/>
        <v>422112</v>
      </c>
      <c r="M400" s="16">
        <f t="shared" si="62"/>
        <v>544801</v>
      </c>
      <c r="N400" s="16" t="str">
        <f t="shared" si="62"/>
        <v/>
      </c>
      <c r="O400" s="14"/>
      <c r="P400" s="17" t="s">
        <v>951</v>
      </c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</row>
    <row r="401" spans="1:71" ht="16.5" customHeight="1" x14ac:dyDescent="0.3">
      <c r="A401" s="3"/>
      <c r="B401" s="16" t="str">
        <f t="shared" ref="B401:M401" si="63">IFERROR(VLOOKUP($B$397,$4:$137,MATCH($P401&amp;"/"&amp;B$335,$2:$2,0),FALSE),"")</f>
        <v/>
      </c>
      <c r="C401" s="16" t="str">
        <f t="shared" si="63"/>
        <v/>
      </c>
      <c r="D401" s="16" t="str">
        <f t="shared" si="63"/>
        <v/>
      </c>
      <c r="E401" s="16" t="str">
        <f t="shared" si="63"/>
        <v/>
      </c>
      <c r="F401" s="16" t="str">
        <f t="shared" si="63"/>
        <v/>
      </c>
      <c r="G401" s="16">
        <f t="shared" si="63"/>
        <v>868746.17</v>
      </c>
      <c r="H401" s="16">
        <f t="shared" si="63"/>
        <v>508334.75</v>
      </c>
      <c r="I401" s="16">
        <f t="shared" si="63"/>
        <v>497383.25</v>
      </c>
      <c r="J401" s="16">
        <f t="shared" si="63"/>
        <v>431925.75</v>
      </c>
      <c r="K401" s="16">
        <f t="shared" si="63"/>
        <v>493001.52</v>
      </c>
      <c r="L401" s="16">
        <f t="shared" si="63"/>
        <v>482462.27</v>
      </c>
      <c r="M401" s="16">
        <f t="shared" si="63"/>
        <v>602704.85600000003</v>
      </c>
      <c r="N401" s="16">
        <f>IFERROR(VLOOKUP($B$397,$4:$137,MATCH($P401&amp;"/"&amp;N$335,$2:$2,0),FALSE),IFERROR(VLOOKUP($B$397,$4:$137,MATCH($P400&amp;"/"&amp;N$335,$2:$2,0),FALSE),IFERROR(VLOOKUP($B$397,$4:$137,MATCH($P399&amp;"/"&amp;N$335,$2:$2,0),FALSE),IFERROR(VLOOKUP($B$397,$4:$137,MATCH($P398&amp;"/"&amp;N$335,$2:$2,0),FALSE),""))))</f>
        <v>517324</v>
      </c>
      <c r="O401" s="14">
        <f t="shared" ref="O401:O402" si="64">RATE(M$335-H$335,,-H401,M401)</f>
        <v>3.4644082625899068E-2</v>
      </c>
      <c r="P401" s="17" t="s">
        <v>952</v>
      </c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</row>
    <row r="402" spans="1:71" ht="16.5" customHeight="1" x14ac:dyDescent="0.3">
      <c r="A402" s="3"/>
      <c r="B402" s="18" t="e">
        <f t="shared" ref="B402:N402" si="65">+B401/B$389</f>
        <v>#VALUE!</v>
      </c>
      <c r="C402" s="18" t="e">
        <f t="shared" si="65"/>
        <v>#VALUE!</v>
      </c>
      <c r="D402" s="18" t="e">
        <f t="shared" si="65"/>
        <v>#VALUE!</v>
      </c>
      <c r="E402" s="18" t="e">
        <f t="shared" si="65"/>
        <v>#VALUE!</v>
      </c>
      <c r="F402" s="18" t="e">
        <f t="shared" si="65"/>
        <v>#VALUE!</v>
      </c>
      <c r="G402" s="18">
        <f t="shared" si="65"/>
        <v>0.64777616288487871</v>
      </c>
      <c r="H402" s="18">
        <f t="shared" si="65"/>
        <v>0.24425691918661424</v>
      </c>
      <c r="I402" s="18">
        <f t="shared" si="65"/>
        <v>0.21867457693265857</v>
      </c>
      <c r="J402" s="18">
        <f t="shared" si="65"/>
        <v>0.17617785454434062</v>
      </c>
      <c r="K402" s="18">
        <f t="shared" si="65"/>
        <v>0.17872669606833805</v>
      </c>
      <c r="L402" s="18">
        <f t="shared" si="65"/>
        <v>0.16506249807918089</v>
      </c>
      <c r="M402" s="18">
        <f t="shared" si="65"/>
        <v>0.17779079123906916</v>
      </c>
      <c r="N402" s="18">
        <f t="shared" si="65"/>
        <v>0.15793394252973222</v>
      </c>
      <c r="O402" s="14">
        <f t="shared" si="64"/>
        <v>-6.1547106843198036E-2</v>
      </c>
      <c r="P402" s="19" t="s">
        <v>953</v>
      </c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</row>
    <row r="403" spans="1:71" ht="16.5" customHeight="1" x14ac:dyDescent="0.3">
      <c r="A403" s="3"/>
      <c r="B403" s="146" t="s">
        <v>826</v>
      </c>
      <c r="C403" s="147"/>
      <c r="D403" s="147"/>
      <c r="E403" s="147"/>
      <c r="F403" s="147"/>
      <c r="G403" s="147"/>
      <c r="H403" s="147"/>
      <c r="I403" s="147"/>
      <c r="J403" s="147"/>
      <c r="K403" s="147"/>
      <c r="L403" s="147"/>
      <c r="M403" s="147"/>
      <c r="N403" s="148"/>
      <c r="O403" s="14"/>
      <c r="P403" s="6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</row>
    <row r="404" spans="1:71" ht="16.5" customHeight="1" x14ac:dyDescent="0.3">
      <c r="A404" s="3"/>
      <c r="B404" s="16" t="str">
        <f t="shared" ref="B404:N404" si="66">IFERROR(VLOOKUP($B$403,$4:$137,MATCH($P404&amp;"/"&amp;B$335,$2:$2,0),FALSE),"")</f>
        <v/>
      </c>
      <c r="C404" s="16" t="str">
        <f t="shared" si="66"/>
        <v/>
      </c>
      <c r="D404" s="16" t="str">
        <f t="shared" si="66"/>
        <v/>
      </c>
      <c r="E404" s="16" t="str">
        <f t="shared" si="66"/>
        <v/>
      </c>
      <c r="F404" s="16" t="str">
        <f t="shared" si="66"/>
        <v/>
      </c>
      <c r="G404" s="16" t="str">
        <f t="shared" si="66"/>
        <v/>
      </c>
      <c r="H404" s="16">
        <f t="shared" si="66"/>
        <v>227607</v>
      </c>
      <c r="I404" s="16">
        <f t="shared" si="66"/>
        <v>5081</v>
      </c>
      <c r="J404" s="16">
        <f t="shared" si="66"/>
        <v>4668</v>
      </c>
      <c r="K404" s="16">
        <f t="shared" si="66"/>
        <v>4045</v>
      </c>
      <c r="L404" s="16">
        <f t="shared" si="66"/>
        <v>4954</v>
      </c>
      <c r="M404" s="16">
        <f t="shared" si="66"/>
        <v>24340</v>
      </c>
      <c r="N404" s="16">
        <f t="shared" si="66"/>
        <v>31303</v>
      </c>
      <c r="O404" s="14"/>
      <c r="P404" s="17" t="s">
        <v>949</v>
      </c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</row>
    <row r="405" spans="1:71" ht="16.5" customHeight="1" x14ac:dyDescent="0.3">
      <c r="A405" s="3"/>
      <c r="B405" s="16" t="str">
        <f t="shared" ref="B405:N405" si="67">IFERROR(VLOOKUP($B$403,$4:$137,MATCH($P405&amp;"/"&amp;B$335,$2:$2,0),FALSE),"")</f>
        <v/>
      </c>
      <c r="C405" s="16" t="str">
        <f t="shared" si="67"/>
        <v/>
      </c>
      <c r="D405" s="16" t="str">
        <f t="shared" si="67"/>
        <v/>
      </c>
      <c r="E405" s="16" t="str">
        <f t="shared" si="67"/>
        <v/>
      </c>
      <c r="F405" s="16" t="str">
        <f t="shared" si="67"/>
        <v/>
      </c>
      <c r="G405" s="16" t="str">
        <f t="shared" si="67"/>
        <v/>
      </c>
      <c r="H405" s="16">
        <f t="shared" si="67"/>
        <v>255095</v>
      </c>
      <c r="I405" s="16">
        <f t="shared" si="67"/>
        <v>5671</v>
      </c>
      <c r="J405" s="16">
        <f t="shared" si="67"/>
        <v>4999</v>
      </c>
      <c r="K405" s="16">
        <f t="shared" si="67"/>
        <v>5350</v>
      </c>
      <c r="L405" s="16">
        <f t="shared" si="67"/>
        <v>5133</v>
      </c>
      <c r="M405" s="16">
        <f t="shared" si="67"/>
        <v>23123</v>
      </c>
      <c r="N405" s="16">
        <f t="shared" si="67"/>
        <v>38547</v>
      </c>
      <c r="O405" s="14"/>
      <c r="P405" s="17" t="s">
        <v>950</v>
      </c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</row>
    <row r="406" spans="1:71" ht="16.5" customHeight="1" x14ac:dyDescent="0.3">
      <c r="A406" s="3"/>
      <c r="B406" s="16" t="str">
        <f t="shared" ref="B406:N406" si="68">IFERROR(VLOOKUP($B$403,$4:$137,MATCH($P406&amp;"/"&amp;B$335,$2:$2,0),FALSE),"")</f>
        <v/>
      </c>
      <c r="C406" s="16" t="str">
        <f t="shared" si="68"/>
        <v/>
      </c>
      <c r="D406" s="16" t="str">
        <f t="shared" si="68"/>
        <v/>
      </c>
      <c r="E406" s="16" t="str">
        <f t="shared" si="68"/>
        <v/>
      </c>
      <c r="F406" s="16" t="str">
        <f t="shared" si="68"/>
        <v/>
      </c>
      <c r="G406" s="16" t="str">
        <f t="shared" si="68"/>
        <v/>
      </c>
      <c r="H406" s="16">
        <f t="shared" si="68"/>
        <v>6335</v>
      </c>
      <c r="I406" s="16">
        <f t="shared" si="68"/>
        <v>4768</v>
      </c>
      <c r="J406" s="16">
        <f t="shared" si="68"/>
        <v>4477</v>
      </c>
      <c r="K406" s="16">
        <f t="shared" si="68"/>
        <v>5342</v>
      </c>
      <c r="L406" s="16">
        <f t="shared" si="68"/>
        <v>4939</v>
      </c>
      <c r="M406" s="16">
        <f t="shared" si="68"/>
        <v>17427</v>
      </c>
      <c r="N406" s="16" t="str">
        <f t="shared" si="68"/>
        <v/>
      </c>
      <c r="O406" s="14"/>
      <c r="P406" s="17" t="s">
        <v>951</v>
      </c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</row>
    <row r="407" spans="1:71" ht="16.5" customHeight="1" x14ac:dyDescent="0.3">
      <c r="A407" s="3"/>
      <c r="B407" s="16" t="str">
        <f t="shared" ref="B407:M407" si="69">IFERROR(VLOOKUP($B$403,$4:$137,MATCH($P407&amp;"/"&amp;B$335,$2:$2,0),FALSE),"")</f>
        <v/>
      </c>
      <c r="C407" s="16" t="str">
        <f t="shared" si="69"/>
        <v/>
      </c>
      <c r="D407" s="16" t="str">
        <f t="shared" si="69"/>
        <v/>
      </c>
      <c r="E407" s="16" t="str">
        <f t="shared" si="69"/>
        <v/>
      </c>
      <c r="F407" s="16" t="str">
        <f t="shared" si="69"/>
        <v/>
      </c>
      <c r="G407" s="16">
        <f t="shared" si="69"/>
        <v>438847.94</v>
      </c>
      <c r="H407" s="16">
        <f t="shared" si="69"/>
        <v>4655.6899999999996</v>
      </c>
      <c r="I407" s="16">
        <f t="shared" si="69"/>
        <v>4617.7300000000005</v>
      </c>
      <c r="J407" s="16">
        <f t="shared" si="69"/>
        <v>4258.7</v>
      </c>
      <c r="K407" s="16">
        <f t="shared" si="69"/>
        <v>5232.51</v>
      </c>
      <c r="L407" s="16">
        <f t="shared" si="69"/>
        <v>5228.62</v>
      </c>
      <c r="M407" s="16">
        <f t="shared" si="69"/>
        <v>17582.561000000002</v>
      </c>
      <c r="N407" s="16">
        <f>IFERROR(VLOOKUP($B$403,$4:$137,MATCH($P407&amp;"/"&amp;N$335,$2:$2,0),FALSE),IFERROR(VLOOKUP($B$403,$4:$137,MATCH($P406&amp;"/"&amp;N$335,$2:$2,0),FALSE),IFERROR(VLOOKUP($B$403,$4:$137,MATCH($P405&amp;"/"&amp;N$335,$2:$2,0),FALSE),IFERROR(VLOOKUP($B$403,$4:$137,MATCH($P404&amp;"/"&amp;N$335,$2:$2,0),FALSE),""))))</f>
        <v>38547</v>
      </c>
      <c r="O407" s="14">
        <f t="shared" ref="O407:O408" si="70">RATE(M$335-H$335,,-H407,M407)</f>
        <v>0.30442650735507559</v>
      </c>
      <c r="P407" s="17" t="s">
        <v>952</v>
      </c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</row>
    <row r="408" spans="1:71" ht="16.5" customHeight="1" x14ac:dyDescent="0.3">
      <c r="A408" s="3"/>
      <c r="B408" s="18" t="e">
        <f t="shared" ref="B408:N408" si="71">+B407/B$389</f>
        <v>#VALUE!</v>
      </c>
      <c r="C408" s="18" t="e">
        <f t="shared" si="71"/>
        <v>#VALUE!</v>
      </c>
      <c r="D408" s="18" t="e">
        <f t="shared" si="71"/>
        <v>#VALUE!</v>
      </c>
      <c r="E408" s="18" t="e">
        <f t="shared" si="71"/>
        <v>#VALUE!</v>
      </c>
      <c r="F408" s="18" t="e">
        <f t="shared" si="71"/>
        <v>#VALUE!</v>
      </c>
      <c r="G408" s="18">
        <f t="shared" si="71"/>
        <v>0.32722473431236365</v>
      </c>
      <c r="H408" s="18">
        <f t="shared" si="71"/>
        <v>2.2370780201194742E-3</v>
      </c>
      <c r="I408" s="18">
        <f t="shared" si="71"/>
        <v>2.0301852829568458E-3</v>
      </c>
      <c r="J408" s="18">
        <f t="shared" si="71"/>
        <v>1.7370777943847603E-3</v>
      </c>
      <c r="K408" s="18">
        <f t="shared" si="71"/>
        <v>1.8969296979947231E-3</v>
      </c>
      <c r="L408" s="18">
        <f t="shared" si="71"/>
        <v>1.7888426357293527E-3</v>
      </c>
      <c r="M408" s="18">
        <f t="shared" si="71"/>
        <v>5.1866471641622194E-3</v>
      </c>
      <c r="N408" s="18">
        <f t="shared" si="71"/>
        <v>1.1768020974657251E-2</v>
      </c>
      <c r="O408" s="14">
        <f t="shared" si="70"/>
        <v>0.18315356004141933</v>
      </c>
      <c r="P408" s="19" t="s">
        <v>953</v>
      </c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</row>
    <row r="409" spans="1:71" ht="16.5" customHeight="1" x14ac:dyDescent="0.3">
      <c r="A409" s="3"/>
      <c r="B409" s="146" t="s">
        <v>827</v>
      </c>
      <c r="C409" s="147"/>
      <c r="D409" s="147"/>
      <c r="E409" s="147"/>
      <c r="F409" s="147"/>
      <c r="G409" s="147"/>
      <c r="H409" s="147"/>
      <c r="I409" s="147"/>
      <c r="J409" s="147"/>
      <c r="K409" s="147"/>
      <c r="L409" s="147"/>
      <c r="M409" s="147"/>
      <c r="N409" s="148"/>
      <c r="O409" s="14"/>
      <c r="P409" s="6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</row>
    <row r="410" spans="1:71" ht="16.5" customHeight="1" x14ac:dyDescent="0.3">
      <c r="A410" s="3"/>
      <c r="B410" s="16" t="str">
        <f t="shared" ref="B410:N410" si="72">IFERROR(VLOOKUP($B$409,$4:$137,MATCH($P410&amp;"/"&amp;B$335,$2:$2,0),FALSE),"")</f>
        <v/>
      </c>
      <c r="C410" s="16" t="str">
        <f t="shared" si="72"/>
        <v/>
      </c>
      <c r="D410" s="16" t="str">
        <f t="shared" si="72"/>
        <v/>
      </c>
      <c r="E410" s="16" t="str">
        <f t="shared" si="72"/>
        <v/>
      </c>
      <c r="F410" s="16" t="str">
        <f t="shared" si="72"/>
        <v/>
      </c>
      <c r="G410" s="16" t="str">
        <f t="shared" si="72"/>
        <v/>
      </c>
      <c r="H410" s="16">
        <f t="shared" si="72"/>
        <v>36919</v>
      </c>
      <c r="I410" s="16">
        <f t="shared" si="72"/>
        <v>484</v>
      </c>
      <c r="J410" s="16">
        <f t="shared" si="72"/>
        <v>98</v>
      </c>
      <c r="K410" s="16">
        <f t="shared" si="72"/>
        <v>0</v>
      </c>
      <c r="L410" s="16">
        <f t="shared" si="72"/>
        <v>741</v>
      </c>
      <c r="M410" s="16">
        <f t="shared" si="72"/>
        <v>17496</v>
      </c>
      <c r="N410" s="16">
        <f t="shared" si="72"/>
        <v>87437</v>
      </c>
      <c r="O410" s="14"/>
      <c r="P410" s="17" t="s">
        <v>949</v>
      </c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</row>
    <row r="411" spans="1:71" ht="16.5" customHeight="1" x14ac:dyDescent="0.3">
      <c r="A411" s="3"/>
      <c r="B411" s="16" t="str">
        <f t="shared" ref="B411:N411" si="73">IFERROR(VLOOKUP($B$409,$4:$137,MATCH($P411&amp;"/"&amp;B$335,$2:$2,0),FALSE),"")</f>
        <v/>
      </c>
      <c r="C411" s="16" t="str">
        <f t="shared" si="73"/>
        <v/>
      </c>
      <c r="D411" s="16" t="str">
        <f t="shared" si="73"/>
        <v/>
      </c>
      <c r="E411" s="16" t="str">
        <f t="shared" si="73"/>
        <v/>
      </c>
      <c r="F411" s="16" t="str">
        <f t="shared" si="73"/>
        <v/>
      </c>
      <c r="G411" s="16" t="str">
        <f t="shared" si="73"/>
        <v/>
      </c>
      <c r="H411" s="16">
        <f t="shared" si="73"/>
        <v>766</v>
      </c>
      <c r="I411" s="16">
        <f t="shared" si="73"/>
        <v>389</v>
      </c>
      <c r="J411" s="16">
        <f t="shared" si="73"/>
        <v>0</v>
      </c>
      <c r="K411" s="16">
        <f t="shared" si="73"/>
        <v>0</v>
      </c>
      <c r="L411" s="16">
        <f t="shared" si="73"/>
        <v>591</v>
      </c>
      <c r="M411" s="16">
        <f t="shared" si="73"/>
        <v>15853</v>
      </c>
      <c r="N411" s="16">
        <f t="shared" si="73"/>
        <v>72406</v>
      </c>
      <c r="O411" s="14"/>
      <c r="P411" s="17" t="s">
        <v>950</v>
      </c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</row>
    <row r="412" spans="1:71" ht="16.5" customHeight="1" x14ac:dyDescent="0.3">
      <c r="A412" s="3"/>
      <c r="B412" s="16" t="str">
        <f t="shared" ref="B412:N412" si="74">IFERROR(VLOOKUP($B$409,$4:$137,MATCH($P412&amp;"/"&amp;B$335,$2:$2,0),FALSE),"")</f>
        <v/>
      </c>
      <c r="C412" s="16" t="str">
        <f t="shared" si="74"/>
        <v/>
      </c>
      <c r="D412" s="16" t="str">
        <f t="shared" si="74"/>
        <v/>
      </c>
      <c r="E412" s="16" t="str">
        <f t="shared" si="74"/>
        <v/>
      </c>
      <c r="F412" s="16" t="str">
        <f t="shared" si="74"/>
        <v/>
      </c>
      <c r="G412" s="16" t="str">
        <f t="shared" si="74"/>
        <v/>
      </c>
      <c r="H412" s="16">
        <f t="shared" si="74"/>
        <v>673</v>
      </c>
      <c r="I412" s="16">
        <f t="shared" si="74"/>
        <v>293</v>
      </c>
      <c r="J412" s="16">
        <f t="shared" si="74"/>
        <v>0</v>
      </c>
      <c r="K412" s="16">
        <f t="shared" si="74"/>
        <v>0</v>
      </c>
      <c r="L412" s="16">
        <f t="shared" si="74"/>
        <v>504</v>
      </c>
      <c r="M412" s="16">
        <f t="shared" si="74"/>
        <v>14174</v>
      </c>
      <c r="N412" s="16" t="str">
        <f t="shared" si="74"/>
        <v/>
      </c>
      <c r="O412" s="14"/>
      <c r="P412" s="17" t="s">
        <v>951</v>
      </c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</row>
    <row r="413" spans="1:71" ht="16.5" customHeight="1" x14ac:dyDescent="0.3">
      <c r="A413" s="3"/>
      <c r="B413" s="16" t="str">
        <f t="shared" ref="B413:M413" si="75">IFERROR(VLOOKUP($B$409,$4:$137,MATCH($P413&amp;"/"&amp;B$335,$2:$2,0),FALSE),"")</f>
        <v/>
      </c>
      <c r="C413" s="16" t="str">
        <f t="shared" si="75"/>
        <v/>
      </c>
      <c r="D413" s="16" t="str">
        <f t="shared" si="75"/>
        <v/>
      </c>
      <c r="E413" s="16" t="str">
        <f t="shared" si="75"/>
        <v/>
      </c>
      <c r="F413" s="16" t="str">
        <f t="shared" si="75"/>
        <v/>
      </c>
      <c r="G413" s="16">
        <f t="shared" si="75"/>
        <v>56750.53</v>
      </c>
      <c r="H413" s="16">
        <f t="shared" si="75"/>
        <v>578.88</v>
      </c>
      <c r="I413" s="16">
        <f t="shared" si="75"/>
        <v>195.87</v>
      </c>
      <c r="J413" s="16">
        <f t="shared" si="75"/>
        <v>0</v>
      </c>
      <c r="K413" s="16">
        <f t="shared" si="75"/>
        <v>0</v>
      </c>
      <c r="L413" s="16">
        <f t="shared" si="75"/>
        <v>419.8</v>
      </c>
      <c r="M413" s="16">
        <f t="shared" si="75"/>
        <v>12477.307000000001</v>
      </c>
      <c r="N413" s="16">
        <f>IFERROR(VLOOKUP($B$409,$4:$137,MATCH($P413&amp;"/"&amp;N$335,$2:$2,0),FALSE),IFERROR(VLOOKUP($B$409,$4:$137,MATCH($P412&amp;"/"&amp;N$335,$2:$2,0),FALSE),IFERROR(VLOOKUP($B$409,$4:$137,MATCH($P411&amp;"/"&amp;N$335,$2:$2,0),FALSE),IFERROR(VLOOKUP($B$409,$4:$137,MATCH($P410&amp;"/"&amp;N$335,$2:$2,0),FALSE),""))))</f>
        <v>72406</v>
      </c>
      <c r="O413" s="14">
        <f t="shared" ref="O413:O414" si="76">RATE(M$335-H$335,,-H413,M413)</f>
        <v>0.84801913247172467</v>
      </c>
      <c r="P413" s="17" t="s">
        <v>952</v>
      </c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</row>
    <row r="414" spans="1:71" ht="16.5" customHeight="1" x14ac:dyDescent="0.3">
      <c r="A414" s="3"/>
      <c r="B414" s="18" t="e">
        <f t="shared" ref="B414:N414" si="77">+B413/B$389</f>
        <v>#VALUE!</v>
      </c>
      <c r="C414" s="18" t="e">
        <f t="shared" si="77"/>
        <v>#VALUE!</v>
      </c>
      <c r="D414" s="18" t="e">
        <f t="shared" si="77"/>
        <v>#VALUE!</v>
      </c>
      <c r="E414" s="18" t="e">
        <f t="shared" si="77"/>
        <v>#VALUE!</v>
      </c>
      <c r="F414" s="18" t="e">
        <f t="shared" si="77"/>
        <v>#VALUE!</v>
      </c>
      <c r="G414" s="18">
        <f t="shared" si="77"/>
        <v>4.2315744039577399E-2</v>
      </c>
      <c r="H414" s="18">
        <f t="shared" si="77"/>
        <v>2.7815419933173414E-4</v>
      </c>
      <c r="I414" s="18">
        <f t="shared" si="77"/>
        <v>8.6114257735458188E-5</v>
      </c>
      <c r="J414" s="18">
        <f t="shared" si="77"/>
        <v>0</v>
      </c>
      <c r="K414" s="18">
        <f t="shared" si="77"/>
        <v>0</v>
      </c>
      <c r="L414" s="18">
        <f t="shared" si="77"/>
        <v>1.4362415675248579E-4</v>
      </c>
      <c r="M414" s="18">
        <f t="shared" si="77"/>
        <v>3.6806577248861194E-3</v>
      </c>
      <c r="N414" s="18">
        <f t="shared" si="77"/>
        <v>2.2104841536073699E-2</v>
      </c>
      <c r="O414" s="14">
        <f t="shared" si="76"/>
        <v>0.6762082058896719</v>
      </c>
      <c r="P414" s="19" t="s">
        <v>953</v>
      </c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</row>
    <row r="415" spans="1:71" ht="16.5" customHeight="1" x14ac:dyDescent="0.3">
      <c r="A415" s="3"/>
      <c r="B415" s="146" t="s">
        <v>828</v>
      </c>
      <c r="C415" s="147"/>
      <c r="D415" s="147"/>
      <c r="E415" s="147"/>
      <c r="F415" s="147"/>
      <c r="G415" s="147"/>
      <c r="H415" s="147"/>
      <c r="I415" s="147"/>
      <c r="J415" s="147"/>
      <c r="K415" s="147"/>
      <c r="L415" s="147"/>
      <c r="M415" s="147"/>
      <c r="N415" s="148"/>
      <c r="O415" s="14"/>
      <c r="P415" s="6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</row>
    <row r="416" spans="1:71" ht="16.5" customHeight="1" x14ac:dyDescent="0.3">
      <c r="A416" s="3"/>
      <c r="B416" s="16" t="str">
        <f t="shared" ref="B416:N416" si="78">IFERROR(VLOOKUP($B$415,$4:$137,MATCH($P416&amp;"/"&amp;B$335,$2:$2,0),FALSE),"")</f>
        <v/>
      </c>
      <c r="C416" s="16" t="str">
        <f t="shared" si="78"/>
        <v/>
      </c>
      <c r="D416" s="16" t="str">
        <f t="shared" si="78"/>
        <v/>
      </c>
      <c r="E416" s="16" t="str">
        <f t="shared" si="78"/>
        <v/>
      </c>
      <c r="F416" s="16" t="str">
        <f t="shared" si="78"/>
        <v/>
      </c>
      <c r="G416" s="16" t="str">
        <f t="shared" si="78"/>
        <v/>
      </c>
      <c r="H416" s="16">
        <f t="shared" si="78"/>
        <v>264526</v>
      </c>
      <c r="I416" s="16">
        <f t="shared" si="78"/>
        <v>5565</v>
      </c>
      <c r="J416" s="16">
        <f t="shared" si="78"/>
        <v>4766</v>
      </c>
      <c r="K416" s="16">
        <f t="shared" si="78"/>
        <v>4045</v>
      </c>
      <c r="L416" s="16">
        <f t="shared" si="78"/>
        <v>5695</v>
      </c>
      <c r="M416" s="16">
        <f t="shared" si="78"/>
        <v>41836</v>
      </c>
      <c r="N416" s="16">
        <f t="shared" si="78"/>
        <v>118740</v>
      </c>
      <c r="O416" s="14"/>
      <c r="P416" s="17" t="s">
        <v>949</v>
      </c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</row>
    <row r="417" spans="1:71" ht="16.5" customHeight="1" x14ac:dyDescent="0.3">
      <c r="A417" s="3"/>
      <c r="B417" s="16" t="str">
        <f t="shared" ref="B417:N417" si="79">IFERROR(VLOOKUP($B$415,$4:$137,MATCH($P417&amp;"/"&amp;B$335,$2:$2,0),FALSE),"")</f>
        <v/>
      </c>
      <c r="C417" s="16" t="str">
        <f t="shared" si="79"/>
        <v/>
      </c>
      <c r="D417" s="16" t="str">
        <f t="shared" si="79"/>
        <v/>
      </c>
      <c r="E417" s="16" t="str">
        <f t="shared" si="79"/>
        <v/>
      </c>
      <c r="F417" s="16" t="str">
        <f t="shared" si="79"/>
        <v/>
      </c>
      <c r="G417" s="16" t="str">
        <f t="shared" si="79"/>
        <v/>
      </c>
      <c r="H417" s="16">
        <f t="shared" si="79"/>
        <v>255861</v>
      </c>
      <c r="I417" s="16">
        <f t="shared" si="79"/>
        <v>6060</v>
      </c>
      <c r="J417" s="16">
        <f t="shared" si="79"/>
        <v>4999</v>
      </c>
      <c r="K417" s="16">
        <f t="shared" si="79"/>
        <v>5350</v>
      </c>
      <c r="L417" s="16">
        <f t="shared" si="79"/>
        <v>5724</v>
      </c>
      <c r="M417" s="16">
        <f t="shared" si="79"/>
        <v>38976</v>
      </c>
      <c r="N417" s="16">
        <f t="shared" si="79"/>
        <v>110953</v>
      </c>
      <c r="O417" s="14"/>
      <c r="P417" s="17" t="s">
        <v>950</v>
      </c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</row>
    <row r="418" spans="1:71" ht="16.5" customHeight="1" x14ac:dyDescent="0.3">
      <c r="A418" s="3"/>
      <c r="B418" s="16" t="str">
        <f t="shared" ref="B418:N418" si="80">IFERROR(VLOOKUP($B$415,$4:$137,MATCH($P418&amp;"/"&amp;B$335,$2:$2,0),FALSE),"")</f>
        <v/>
      </c>
      <c r="C418" s="16" t="str">
        <f t="shared" si="80"/>
        <v/>
      </c>
      <c r="D418" s="16" t="str">
        <f t="shared" si="80"/>
        <v/>
      </c>
      <c r="E418" s="16" t="str">
        <f t="shared" si="80"/>
        <v/>
      </c>
      <c r="F418" s="16" t="str">
        <f t="shared" si="80"/>
        <v/>
      </c>
      <c r="G418" s="16" t="str">
        <f t="shared" si="80"/>
        <v/>
      </c>
      <c r="H418" s="16">
        <f t="shared" si="80"/>
        <v>7008</v>
      </c>
      <c r="I418" s="16">
        <f t="shared" si="80"/>
        <v>5061</v>
      </c>
      <c r="J418" s="16">
        <f t="shared" si="80"/>
        <v>4477</v>
      </c>
      <c r="K418" s="16">
        <f t="shared" si="80"/>
        <v>5342</v>
      </c>
      <c r="L418" s="16">
        <f t="shared" si="80"/>
        <v>5443</v>
      </c>
      <c r="M418" s="16">
        <f t="shared" si="80"/>
        <v>31601</v>
      </c>
      <c r="N418" s="16" t="str">
        <f t="shared" si="80"/>
        <v/>
      </c>
      <c r="O418" s="14"/>
      <c r="P418" s="17" t="s">
        <v>951</v>
      </c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</row>
    <row r="419" spans="1:71" ht="16.5" customHeight="1" x14ac:dyDescent="0.3">
      <c r="A419" s="3"/>
      <c r="B419" s="16" t="str">
        <f t="shared" ref="B419:M419" si="81">IFERROR(VLOOKUP($B$415,$4:$137,MATCH($P419&amp;"/"&amp;B$335,$2:$2,0),FALSE),"")</f>
        <v/>
      </c>
      <c r="C419" s="16" t="str">
        <f t="shared" si="81"/>
        <v/>
      </c>
      <c r="D419" s="16" t="str">
        <f t="shared" si="81"/>
        <v/>
      </c>
      <c r="E419" s="16" t="str">
        <f t="shared" si="81"/>
        <v/>
      </c>
      <c r="F419" s="16" t="str">
        <f t="shared" si="81"/>
        <v/>
      </c>
      <c r="G419" s="16">
        <f t="shared" si="81"/>
        <v>495598.47</v>
      </c>
      <c r="H419" s="16">
        <f t="shared" si="81"/>
        <v>5234.57</v>
      </c>
      <c r="I419" s="16">
        <f t="shared" si="81"/>
        <v>4813.6000000000004</v>
      </c>
      <c r="J419" s="16">
        <f t="shared" si="81"/>
        <v>4258.7</v>
      </c>
      <c r="K419" s="16">
        <f t="shared" si="81"/>
        <v>5232.51</v>
      </c>
      <c r="L419" s="16">
        <f t="shared" si="81"/>
        <v>5648.42</v>
      </c>
      <c r="M419" s="16">
        <f t="shared" si="81"/>
        <v>30059.868000000002</v>
      </c>
      <c r="N419" s="16">
        <f>IFERROR(VLOOKUP($B$415,$4:$137,MATCH($P419&amp;"/"&amp;N$335,$2:$2,0),FALSE),IFERROR(VLOOKUP($B$415,$4:$137,MATCH($P418&amp;"/"&amp;N$335,$2:$2,0),FALSE),IFERROR(VLOOKUP($B$415,$4:$137,MATCH($P417&amp;"/"&amp;N$335,$2:$2,0),FALSE),IFERROR(VLOOKUP($B$415,$4:$137,MATCH($P416&amp;"/"&amp;N$335,$2:$2,0),FALSE),""))))</f>
        <v>110953</v>
      </c>
      <c r="O419" s="14">
        <f t="shared" ref="O419:O420" si="82">RATE(M$335-H$335,,-H419,M419)</f>
        <v>0.41847345025799187</v>
      </c>
      <c r="P419" s="17" t="s">
        <v>952</v>
      </c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</row>
    <row r="420" spans="1:71" ht="16.5" customHeight="1" x14ac:dyDescent="0.3">
      <c r="A420" s="22"/>
      <c r="B420" s="23" t="e">
        <f t="shared" ref="B420:N420" si="83">+B419/B$444</f>
        <v>#VALUE!</v>
      </c>
      <c r="C420" s="23" t="e">
        <f t="shared" si="83"/>
        <v>#VALUE!</v>
      </c>
      <c r="D420" s="23" t="e">
        <f t="shared" si="83"/>
        <v>#VALUE!</v>
      </c>
      <c r="E420" s="23" t="e">
        <f t="shared" si="83"/>
        <v>#VALUE!</v>
      </c>
      <c r="F420" s="23" t="e">
        <f t="shared" si="83"/>
        <v>#VALUE!</v>
      </c>
      <c r="G420" s="23">
        <f t="shared" si="83"/>
        <v>1.2156008725568794</v>
      </c>
      <c r="H420" s="23">
        <f t="shared" si="83"/>
        <v>3.5281296315560376E-3</v>
      </c>
      <c r="I420" s="23">
        <f t="shared" si="83"/>
        <v>2.8223635702425412E-3</v>
      </c>
      <c r="J420" s="23">
        <f t="shared" si="83"/>
        <v>2.1244112324990232E-3</v>
      </c>
      <c r="K420" s="23">
        <f t="shared" si="83"/>
        <v>2.3180283652590832E-3</v>
      </c>
      <c r="L420" s="23">
        <f t="shared" si="83"/>
        <v>2.3259967921750065E-3</v>
      </c>
      <c r="M420" s="23">
        <f t="shared" si="83"/>
        <v>1.135536836071801E-2</v>
      </c>
      <c r="N420" s="23">
        <f t="shared" si="83"/>
        <v>4.341857544746925E-2</v>
      </c>
      <c r="O420" s="14">
        <f t="shared" si="82"/>
        <v>0.26337226536230179</v>
      </c>
      <c r="P420" s="19" t="s">
        <v>954</v>
      </c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  <c r="BS420" s="22"/>
    </row>
    <row r="421" spans="1:71" ht="16.5" customHeight="1" x14ac:dyDescent="0.3">
      <c r="A421" s="13"/>
      <c r="B421" s="146" t="s">
        <v>805</v>
      </c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8"/>
      <c r="O421" s="14"/>
      <c r="P421" s="6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</row>
    <row r="422" spans="1:71" ht="16.5" customHeight="1" x14ac:dyDescent="0.3">
      <c r="A422" s="3"/>
      <c r="B422" s="16" t="str">
        <f t="shared" ref="B422:N422" si="84">IFERROR(VLOOKUP($B$421,$4:$137,MATCH($P422&amp;"/"&amp;B$335,$2:$2,0),FALSE),"")</f>
        <v/>
      </c>
      <c r="C422" s="16" t="str">
        <f t="shared" si="84"/>
        <v/>
      </c>
      <c r="D422" s="16" t="str">
        <f t="shared" si="84"/>
        <v/>
      </c>
      <c r="E422" s="16" t="str">
        <f t="shared" si="84"/>
        <v/>
      </c>
      <c r="F422" s="16" t="str">
        <f t="shared" si="84"/>
        <v/>
      </c>
      <c r="G422" s="16" t="str">
        <f t="shared" si="84"/>
        <v/>
      </c>
      <c r="H422" s="16">
        <f t="shared" si="84"/>
        <v>50968</v>
      </c>
      <c r="I422" s="16">
        <f t="shared" si="84"/>
        <v>15896</v>
      </c>
      <c r="J422" s="16">
        <f t="shared" si="84"/>
        <v>18503</v>
      </c>
      <c r="K422" s="16">
        <f t="shared" si="84"/>
        <v>19489</v>
      </c>
      <c r="L422" s="16">
        <f t="shared" si="84"/>
        <v>14277</v>
      </c>
      <c r="M422" s="16">
        <f t="shared" si="84"/>
        <v>38740</v>
      </c>
      <c r="N422" s="16">
        <f t="shared" si="84"/>
        <v>119805</v>
      </c>
      <c r="O422" s="14"/>
      <c r="P422" s="17" t="s">
        <v>949</v>
      </c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</row>
    <row r="423" spans="1:71" ht="16.5" customHeight="1" x14ac:dyDescent="0.3">
      <c r="A423" s="3"/>
      <c r="B423" s="16" t="str">
        <f t="shared" ref="B423:N423" si="85">IFERROR(VLOOKUP($B$421,$4:$137,MATCH($P423&amp;"/"&amp;B$335,$2:$2,0),FALSE),"")</f>
        <v/>
      </c>
      <c r="C423" s="16" t="str">
        <f t="shared" si="85"/>
        <v/>
      </c>
      <c r="D423" s="16" t="str">
        <f t="shared" si="85"/>
        <v/>
      </c>
      <c r="E423" s="16" t="str">
        <f t="shared" si="85"/>
        <v/>
      </c>
      <c r="F423" s="16" t="str">
        <f t="shared" si="85"/>
        <v/>
      </c>
      <c r="G423" s="16" t="str">
        <f t="shared" si="85"/>
        <v/>
      </c>
      <c r="H423" s="16">
        <f t="shared" si="85"/>
        <v>15642</v>
      </c>
      <c r="I423" s="16">
        <f t="shared" si="85"/>
        <v>16699</v>
      </c>
      <c r="J423" s="16">
        <f t="shared" si="85"/>
        <v>19198</v>
      </c>
      <c r="K423" s="16">
        <f t="shared" si="85"/>
        <v>20312</v>
      </c>
      <c r="L423" s="16">
        <f t="shared" si="85"/>
        <v>15163</v>
      </c>
      <c r="M423" s="16">
        <f t="shared" si="85"/>
        <v>41375</v>
      </c>
      <c r="N423" s="16">
        <f t="shared" si="85"/>
        <v>106906</v>
      </c>
      <c r="O423" s="14"/>
      <c r="P423" s="17" t="s">
        <v>950</v>
      </c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</row>
    <row r="424" spans="1:71" ht="16.5" customHeight="1" x14ac:dyDescent="0.3">
      <c r="A424" s="3"/>
      <c r="B424" s="16" t="str">
        <f t="shared" ref="B424:N424" si="86">IFERROR(VLOOKUP($B$421,$4:$137,MATCH($P424&amp;"/"&amp;B$335,$2:$2,0),FALSE),"")</f>
        <v/>
      </c>
      <c r="C424" s="16" t="str">
        <f t="shared" si="86"/>
        <v/>
      </c>
      <c r="D424" s="16" t="str">
        <f t="shared" si="86"/>
        <v/>
      </c>
      <c r="E424" s="16" t="str">
        <f t="shared" si="86"/>
        <v/>
      </c>
      <c r="F424" s="16" t="str">
        <f t="shared" si="86"/>
        <v/>
      </c>
      <c r="G424" s="16" t="str">
        <f t="shared" si="86"/>
        <v/>
      </c>
      <c r="H424" s="16">
        <f t="shared" si="86"/>
        <v>15627</v>
      </c>
      <c r="I424" s="16">
        <f t="shared" si="86"/>
        <v>17442</v>
      </c>
      <c r="J424" s="16">
        <f t="shared" si="86"/>
        <v>20031</v>
      </c>
      <c r="K424" s="16">
        <f t="shared" si="86"/>
        <v>21197</v>
      </c>
      <c r="L424" s="16">
        <f t="shared" si="86"/>
        <v>16022</v>
      </c>
      <c r="M424" s="16">
        <f t="shared" si="86"/>
        <v>41181</v>
      </c>
      <c r="N424" s="16" t="str">
        <f t="shared" si="86"/>
        <v/>
      </c>
      <c r="O424" s="14"/>
      <c r="P424" s="17" t="s">
        <v>951</v>
      </c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</row>
    <row r="425" spans="1:71" ht="16.5" customHeight="1" x14ac:dyDescent="0.3">
      <c r="A425" s="3"/>
      <c r="B425" s="16" t="str">
        <f t="shared" ref="B425:M425" si="87">IFERROR(VLOOKUP($B$421,$4:$137,MATCH($P425&amp;"/"&amp;B$335,$2:$2,0),FALSE),"")</f>
        <v/>
      </c>
      <c r="C425" s="16" t="str">
        <f t="shared" si="87"/>
        <v/>
      </c>
      <c r="D425" s="16" t="str">
        <f t="shared" si="87"/>
        <v/>
      </c>
      <c r="E425" s="16" t="str">
        <f t="shared" si="87"/>
        <v/>
      </c>
      <c r="F425" s="16" t="str">
        <f t="shared" si="87"/>
        <v/>
      </c>
      <c r="G425" s="16">
        <f t="shared" si="87"/>
        <v>65756.12</v>
      </c>
      <c r="H425" s="16">
        <f t="shared" si="87"/>
        <v>15942.88</v>
      </c>
      <c r="I425" s="16">
        <f t="shared" si="87"/>
        <v>17831.919999999998</v>
      </c>
      <c r="J425" s="16">
        <f t="shared" si="87"/>
        <v>19197.43</v>
      </c>
      <c r="K425" s="16">
        <f t="shared" si="87"/>
        <v>13004.97</v>
      </c>
      <c r="L425" s="16">
        <f t="shared" si="87"/>
        <v>16903.939999999999</v>
      </c>
      <c r="M425" s="16">
        <f t="shared" si="87"/>
        <v>43492.311999999998</v>
      </c>
      <c r="N425" s="16">
        <f>IFERROR(VLOOKUP($B$421,$4:$137,MATCH($P425&amp;"/"&amp;N$335,$2:$2,0),FALSE),IFERROR(VLOOKUP($B$421,$4:$137,MATCH($P424&amp;"/"&amp;N$335,$2:$2,0),FALSE),IFERROR(VLOOKUP($B$421,$4:$137,MATCH($P423&amp;"/"&amp;N$335,$2:$2,0),FALSE),IFERROR(VLOOKUP($B$421,$4:$137,MATCH($P422&amp;"/"&amp;N$335,$2:$2,0),FALSE),""))))</f>
        <v>106906</v>
      </c>
      <c r="O425" s="14">
        <f t="shared" ref="O425:O426" si="88">RATE(M$335-H$335,,-H425,M425)</f>
        <v>0.22227560393113424</v>
      </c>
      <c r="P425" s="17" t="s">
        <v>952</v>
      </c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</row>
    <row r="426" spans="1:71" ht="16.5" customHeight="1" x14ac:dyDescent="0.3">
      <c r="A426" s="3"/>
      <c r="B426" s="18" t="e">
        <f t="shared" ref="B426:N426" si="89">+B425/B$389</f>
        <v>#VALUE!</v>
      </c>
      <c r="C426" s="18" t="e">
        <f t="shared" si="89"/>
        <v>#VALUE!</v>
      </c>
      <c r="D426" s="18" t="e">
        <f t="shared" si="89"/>
        <v>#VALUE!</v>
      </c>
      <c r="E426" s="18" t="e">
        <f t="shared" si="89"/>
        <v>#VALUE!</v>
      </c>
      <c r="F426" s="18" t="e">
        <f t="shared" si="89"/>
        <v>#VALUE!</v>
      </c>
      <c r="G426" s="18">
        <f t="shared" si="89"/>
        <v>4.9030716417198854E-2</v>
      </c>
      <c r="H426" s="18">
        <f t="shared" si="89"/>
        <v>7.6606188181348768E-3</v>
      </c>
      <c r="I426" s="18">
        <f t="shared" si="89"/>
        <v>7.8398047419108146E-3</v>
      </c>
      <c r="J426" s="18">
        <f t="shared" si="89"/>
        <v>7.8304246277633629E-3</v>
      </c>
      <c r="K426" s="18">
        <f t="shared" si="89"/>
        <v>4.7146615705522654E-3</v>
      </c>
      <c r="L426" s="18">
        <f t="shared" si="89"/>
        <v>5.7832637643987963E-3</v>
      </c>
      <c r="M426" s="18">
        <f t="shared" si="89"/>
        <v>1.2829716711783821E-2</v>
      </c>
      <c r="N426" s="18">
        <f t="shared" si="89"/>
        <v>3.2637353109624824E-2</v>
      </c>
      <c r="O426" s="14">
        <f t="shared" si="88"/>
        <v>0.1086402522401861</v>
      </c>
      <c r="P426" s="19" t="s">
        <v>953</v>
      </c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</row>
    <row r="427" spans="1:71" ht="16.5" customHeight="1" x14ac:dyDescent="0.3">
      <c r="A427" s="3"/>
      <c r="B427" s="159" t="s">
        <v>806</v>
      </c>
      <c r="C427" s="152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3"/>
      <c r="O427" s="14"/>
      <c r="P427" s="6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</row>
    <row r="428" spans="1:71" ht="16.5" customHeight="1" x14ac:dyDescent="0.3">
      <c r="A428" s="3"/>
      <c r="B428" s="16" t="str">
        <f t="shared" ref="B428:N428" si="90">IFERROR(VLOOKUP($B$427,$4:$137,MATCH($P428&amp;"/"&amp;B$335,$2:$2,0),FALSE),"")</f>
        <v/>
      </c>
      <c r="C428" s="16" t="str">
        <f t="shared" si="90"/>
        <v/>
      </c>
      <c r="D428" s="16" t="str">
        <f t="shared" si="90"/>
        <v/>
      </c>
      <c r="E428" s="16" t="str">
        <f t="shared" si="90"/>
        <v/>
      </c>
      <c r="F428" s="16" t="str">
        <f t="shared" si="90"/>
        <v/>
      </c>
      <c r="G428" s="16" t="str">
        <f t="shared" si="90"/>
        <v/>
      </c>
      <c r="H428" s="16">
        <f t="shared" si="90"/>
        <v>822248</v>
      </c>
      <c r="I428" s="16">
        <f t="shared" si="90"/>
        <v>606964</v>
      </c>
      <c r="J428" s="16">
        <f t="shared" si="90"/>
        <v>507924</v>
      </c>
      <c r="K428" s="16">
        <f t="shared" si="90"/>
        <v>452122</v>
      </c>
      <c r="L428" s="16">
        <f t="shared" si="90"/>
        <v>563023</v>
      </c>
      <c r="M428" s="16">
        <f t="shared" si="90"/>
        <v>566922</v>
      </c>
      <c r="N428" s="16">
        <f t="shared" si="90"/>
        <v>1007604</v>
      </c>
      <c r="O428" s="14"/>
      <c r="P428" s="17" t="s">
        <v>949</v>
      </c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</row>
    <row r="429" spans="1:71" ht="16.5" customHeight="1" x14ac:dyDescent="0.3">
      <c r="A429" s="3"/>
      <c r="B429" s="16" t="str">
        <f t="shared" ref="B429:N429" si="91">IFERROR(VLOOKUP($B$427,$4:$137,MATCH($P429&amp;"/"&amp;B$335,$2:$2,0),FALSE),"")</f>
        <v/>
      </c>
      <c r="C429" s="16" t="str">
        <f t="shared" si="91"/>
        <v/>
      </c>
      <c r="D429" s="16" t="str">
        <f t="shared" si="91"/>
        <v/>
      </c>
      <c r="E429" s="16" t="str">
        <f t="shared" si="91"/>
        <v/>
      </c>
      <c r="F429" s="16" t="str">
        <f t="shared" si="91"/>
        <v/>
      </c>
      <c r="G429" s="16" t="str">
        <f t="shared" si="91"/>
        <v/>
      </c>
      <c r="H429" s="16">
        <f t="shared" si="91"/>
        <v>839569</v>
      </c>
      <c r="I429" s="16">
        <f t="shared" si="91"/>
        <v>623489</v>
      </c>
      <c r="J429" s="16">
        <f t="shared" si="91"/>
        <v>545551</v>
      </c>
      <c r="K429" s="16">
        <f t="shared" si="91"/>
        <v>533944</v>
      </c>
      <c r="L429" s="16">
        <f t="shared" si="91"/>
        <v>572972</v>
      </c>
      <c r="M429" s="16">
        <f t="shared" si="91"/>
        <v>691836</v>
      </c>
      <c r="N429" s="16">
        <f t="shared" si="91"/>
        <v>624230</v>
      </c>
      <c r="O429" s="14"/>
      <c r="P429" s="17" t="s">
        <v>950</v>
      </c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</row>
    <row r="430" spans="1:71" ht="16.5" customHeight="1" x14ac:dyDescent="0.3">
      <c r="A430" s="3"/>
      <c r="B430" s="16" t="str">
        <f t="shared" ref="B430:N430" si="92">IFERROR(VLOOKUP($B$427,$4:$137,MATCH($P430&amp;"/"&amp;B$335,$2:$2,0),FALSE),"")</f>
        <v/>
      </c>
      <c r="C430" s="16" t="str">
        <f t="shared" si="92"/>
        <v/>
      </c>
      <c r="D430" s="16" t="str">
        <f t="shared" si="92"/>
        <v/>
      </c>
      <c r="E430" s="16" t="str">
        <f t="shared" si="92"/>
        <v/>
      </c>
      <c r="F430" s="16" t="str">
        <f t="shared" si="92"/>
        <v/>
      </c>
      <c r="G430" s="16" t="str">
        <f t="shared" si="92"/>
        <v/>
      </c>
      <c r="H430" s="16">
        <f t="shared" si="92"/>
        <v>462527</v>
      </c>
      <c r="I430" s="16">
        <f t="shared" si="92"/>
        <v>551880</v>
      </c>
      <c r="J430" s="16">
        <f t="shared" si="92"/>
        <v>459330</v>
      </c>
      <c r="K430" s="16">
        <f t="shared" si="92"/>
        <v>467584</v>
      </c>
      <c r="L430" s="16">
        <f t="shared" si="92"/>
        <v>438134</v>
      </c>
      <c r="M430" s="16">
        <f t="shared" si="92"/>
        <v>585982</v>
      </c>
      <c r="N430" s="16" t="str">
        <f t="shared" si="92"/>
        <v/>
      </c>
      <c r="O430" s="14"/>
      <c r="P430" s="17" t="s">
        <v>951</v>
      </c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</row>
    <row r="431" spans="1:71" ht="16.5" customHeight="1" x14ac:dyDescent="0.3">
      <c r="A431" s="3"/>
      <c r="B431" s="16" t="str">
        <f t="shared" ref="B431:M431" si="93">IFERROR(VLOOKUP($B$427,$4:$137,MATCH($P431&amp;"/"&amp;B$335,$2:$2,0),FALSE),"")</f>
        <v/>
      </c>
      <c r="C431" s="16" t="str">
        <f t="shared" si="93"/>
        <v/>
      </c>
      <c r="D431" s="16" t="str">
        <f t="shared" si="93"/>
        <v/>
      </c>
      <c r="E431" s="16" t="str">
        <f t="shared" si="93"/>
        <v/>
      </c>
      <c r="F431" s="16" t="str">
        <f t="shared" si="93"/>
        <v/>
      </c>
      <c r="G431" s="16">
        <f t="shared" si="93"/>
        <v>934502.29</v>
      </c>
      <c r="H431" s="16">
        <f t="shared" si="93"/>
        <v>524277.63</v>
      </c>
      <c r="I431" s="16">
        <f t="shared" si="93"/>
        <v>515215.17</v>
      </c>
      <c r="J431" s="16">
        <f t="shared" si="93"/>
        <v>451123.19</v>
      </c>
      <c r="K431" s="16">
        <f t="shared" si="93"/>
        <v>506006.49</v>
      </c>
      <c r="L431" s="16">
        <f t="shared" si="93"/>
        <v>499366.21</v>
      </c>
      <c r="M431" s="16">
        <f t="shared" si="93"/>
        <v>646197.16799999995</v>
      </c>
      <c r="N431" s="16">
        <f>IFERROR(VLOOKUP($B$427,$4:$137,MATCH($P431&amp;"/"&amp;N$335,$2:$2,0),FALSE),IFERROR(VLOOKUP($B$427,$4:$137,MATCH($P430&amp;"/"&amp;N$335,$2:$2,0),FALSE),IFERROR(VLOOKUP($B$427,$4:$137,MATCH($P429&amp;"/"&amp;N$335,$2:$2,0),FALSE),IFERROR(VLOOKUP($B$427,$4:$137,MATCH($P428&amp;"/"&amp;N$335,$2:$2,0),FALSE),""))))</f>
        <v>624230</v>
      </c>
      <c r="O431" s="14">
        <f t="shared" ref="O431:O432" si="94">RATE(M$335-H$335,,-H431,M431)</f>
        <v>4.2703291707692694E-2</v>
      </c>
      <c r="P431" s="17" t="s">
        <v>952</v>
      </c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</row>
    <row r="432" spans="1:71" ht="16.5" customHeight="1" x14ac:dyDescent="0.3">
      <c r="A432" s="3"/>
      <c r="B432" s="18" t="e">
        <f t="shared" ref="B432:N432" si="95">+B431/B$389</f>
        <v>#VALUE!</v>
      </c>
      <c r="C432" s="18" t="e">
        <f t="shared" si="95"/>
        <v>#VALUE!</v>
      </c>
      <c r="D432" s="18" t="e">
        <f t="shared" si="95"/>
        <v>#VALUE!</v>
      </c>
      <c r="E432" s="18" t="e">
        <f t="shared" si="95"/>
        <v>#VALUE!</v>
      </c>
      <c r="F432" s="18" t="e">
        <f t="shared" si="95"/>
        <v>#VALUE!</v>
      </c>
      <c r="G432" s="18">
        <f t="shared" si="95"/>
        <v>0.69680687930207763</v>
      </c>
      <c r="H432" s="18">
        <f t="shared" si="95"/>
        <v>0.25191753800474909</v>
      </c>
      <c r="I432" s="18">
        <f t="shared" si="95"/>
        <v>0.22651438167456939</v>
      </c>
      <c r="J432" s="18">
        <f t="shared" si="95"/>
        <v>0.18400828325099614</v>
      </c>
      <c r="K432" s="18">
        <f t="shared" si="95"/>
        <v>0.1834413576388903</v>
      </c>
      <c r="L432" s="18">
        <f t="shared" si="95"/>
        <v>0.17084576184357966</v>
      </c>
      <c r="M432" s="18">
        <f t="shared" si="95"/>
        <v>0.19062050795085295</v>
      </c>
      <c r="N432" s="18">
        <f t="shared" si="95"/>
        <v>0.19057129563935704</v>
      </c>
      <c r="O432" s="14">
        <f t="shared" si="94"/>
        <v>-5.4237164994764962E-2</v>
      </c>
      <c r="P432" s="19" t="s">
        <v>953</v>
      </c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</row>
    <row r="433" spans="1:71" ht="16.5" customHeight="1" x14ac:dyDescent="0.3">
      <c r="A433" s="3"/>
      <c r="B433" s="160" t="s">
        <v>955</v>
      </c>
      <c r="C433" s="147"/>
      <c r="D433" s="147"/>
      <c r="E433" s="147"/>
      <c r="F433" s="147"/>
      <c r="G433" s="147"/>
      <c r="H433" s="147"/>
      <c r="I433" s="147"/>
      <c r="J433" s="147"/>
      <c r="K433" s="147"/>
      <c r="L433" s="147"/>
      <c r="M433" s="147"/>
      <c r="N433" s="148"/>
      <c r="O433" s="14"/>
      <c r="P433" s="19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</row>
    <row r="434" spans="1:71" ht="16.5" customHeight="1" x14ac:dyDescent="0.3">
      <c r="A434" s="3"/>
      <c r="B434" s="161" t="s">
        <v>816</v>
      </c>
      <c r="C434" s="147"/>
      <c r="D434" s="147"/>
      <c r="E434" s="147"/>
      <c r="F434" s="147"/>
      <c r="G434" s="147"/>
      <c r="H434" s="147"/>
      <c r="I434" s="147"/>
      <c r="J434" s="147"/>
      <c r="K434" s="147"/>
      <c r="L434" s="147"/>
      <c r="M434" s="147"/>
      <c r="N434" s="148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</row>
    <row r="435" spans="1:71" ht="16.5" customHeight="1" x14ac:dyDescent="0.3">
      <c r="A435" s="3"/>
      <c r="B435" s="16" t="str">
        <f t="shared" ref="B435:N435" si="96">IFERROR(VLOOKUP($B$434,$4:$137,MATCH($P435&amp;"/"&amp;B$335,$2:$2,0),FALSE),"")</f>
        <v/>
      </c>
      <c r="C435" s="16" t="str">
        <f t="shared" si="96"/>
        <v/>
      </c>
      <c r="D435" s="16" t="str">
        <f t="shared" si="96"/>
        <v/>
      </c>
      <c r="E435" s="16" t="str">
        <f t="shared" si="96"/>
        <v/>
      </c>
      <c r="F435" s="16" t="str">
        <f t="shared" si="96"/>
        <v/>
      </c>
      <c r="G435" s="16" t="str">
        <f t="shared" si="96"/>
        <v/>
      </c>
      <c r="H435" s="16">
        <f t="shared" si="96"/>
        <v>321255</v>
      </c>
      <c r="I435" s="16">
        <f t="shared" si="96"/>
        <v>320633</v>
      </c>
      <c r="J435" s="16">
        <f t="shared" si="96"/>
        <v>516857</v>
      </c>
      <c r="K435" s="16">
        <f t="shared" si="96"/>
        <v>779115</v>
      </c>
      <c r="L435" s="16">
        <f t="shared" si="96"/>
        <v>1085838</v>
      </c>
      <c r="M435" s="16">
        <f t="shared" si="96"/>
        <v>1224955</v>
      </c>
      <c r="N435" s="16">
        <f t="shared" si="96"/>
        <v>1135144</v>
      </c>
      <c r="O435" s="14"/>
      <c r="P435" s="17" t="s">
        <v>949</v>
      </c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</row>
    <row r="436" spans="1:71" ht="16.5" customHeight="1" x14ac:dyDescent="0.3">
      <c r="A436" s="3"/>
      <c r="B436" s="16" t="str">
        <f t="shared" ref="B436:N436" si="97">IFERROR(VLOOKUP($B$434,$4:$137,MATCH($P436&amp;"/"&amp;B$335,$2:$2,0),FALSE),"")</f>
        <v/>
      </c>
      <c r="C436" s="16" t="str">
        <f t="shared" si="97"/>
        <v/>
      </c>
      <c r="D436" s="16" t="str">
        <f t="shared" si="97"/>
        <v/>
      </c>
      <c r="E436" s="16" t="str">
        <f t="shared" si="97"/>
        <v/>
      </c>
      <c r="F436" s="16" t="str">
        <f t="shared" si="97"/>
        <v/>
      </c>
      <c r="G436" s="16" t="str">
        <f t="shared" si="97"/>
        <v/>
      </c>
      <c r="H436" s="16">
        <f t="shared" si="97"/>
        <v>119811</v>
      </c>
      <c r="I436" s="16">
        <f t="shared" si="97"/>
        <v>353753</v>
      </c>
      <c r="J436" s="16">
        <f t="shared" si="97"/>
        <v>542077</v>
      </c>
      <c r="K436" s="16">
        <f t="shared" si="97"/>
        <v>779531</v>
      </c>
      <c r="L436" s="16">
        <f t="shared" si="97"/>
        <v>993524</v>
      </c>
      <c r="M436" s="16">
        <f t="shared" si="97"/>
        <v>1160361</v>
      </c>
      <c r="N436" s="16">
        <f t="shared" si="97"/>
        <v>1217897</v>
      </c>
      <c r="O436" s="14"/>
      <c r="P436" s="17" t="s">
        <v>950</v>
      </c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</row>
    <row r="437" spans="1:71" ht="16.5" customHeight="1" x14ac:dyDescent="0.3">
      <c r="A437" s="3"/>
      <c r="B437" s="16" t="str">
        <f t="shared" ref="B437:N437" si="98">IFERROR(VLOOKUP($B$434,$4:$137,MATCH($P437&amp;"/"&amp;B$335,$2:$2,0),FALSE),"")</f>
        <v/>
      </c>
      <c r="C437" s="16" t="str">
        <f t="shared" si="98"/>
        <v/>
      </c>
      <c r="D437" s="16" t="str">
        <f t="shared" si="98"/>
        <v/>
      </c>
      <c r="E437" s="16" t="str">
        <f t="shared" si="98"/>
        <v/>
      </c>
      <c r="F437" s="16" t="str">
        <f t="shared" si="98"/>
        <v/>
      </c>
      <c r="G437" s="16" t="str">
        <f t="shared" si="98"/>
        <v/>
      </c>
      <c r="H437" s="16">
        <f t="shared" si="98"/>
        <v>209951</v>
      </c>
      <c r="I437" s="16">
        <f t="shared" si="98"/>
        <v>412265</v>
      </c>
      <c r="J437" s="16">
        <f t="shared" si="98"/>
        <v>635668</v>
      </c>
      <c r="K437" s="16">
        <f t="shared" si="98"/>
        <v>891243</v>
      </c>
      <c r="L437" s="16">
        <f t="shared" si="98"/>
        <v>1060377</v>
      </c>
      <c r="M437" s="16">
        <f t="shared" si="98"/>
        <v>1262545</v>
      </c>
      <c r="N437" s="16" t="str">
        <f t="shared" si="98"/>
        <v/>
      </c>
      <c r="O437" s="14"/>
      <c r="P437" s="17" t="s">
        <v>951</v>
      </c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</row>
    <row r="438" spans="1:71" ht="16.5" customHeight="1" x14ac:dyDescent="0.3">
      <c r="A438" s="3"/>
      <c r="B438" s="16" t="str">
        <f t="shared" ref="B438:M438" si="99">IFERROR(VLOOKUP($B$434,$4:$137,MATCH($P438&amp;"/"&amp;B$335,$2:$2,0),FALSE),"")</f>
        <v/>
      </c>
      <c r="C438" s="16" t="str">
        <f t="shared" si="99"/>
        <v/>
      </c>
      <c r="D438" s="16" t="str">
        <f t="shared" si="99"/>
        <v/>
      </c>
      <c r="E438" s="16" t="str">
        <f t="shared" si="99"/>
        <v/>
      </c>
      <c r="F438" s="16" t="str">
        <f t="shared" si="99"/>
        <v/>
      </c>
      <c r="G438" s="16">
        <f t="shared" si="99"/>
        <v>177628.05</v>
      </c>
      <c r="H438" s="16">
        <f t="shared" si="99"/>
        <v>240498.82</v>
      </c>
      <c r="I438" s="16">
        <f t="shared" si="99"/>
        <v>449000.2</v>
      </c>
      <c r="J438" s="16">
        <f t="shared" si="99"/>
        <v>730338.24</v>
      </c>
      <c r="K438" s="16">
        <f t="shared" si="99"/>
        <v>968549.01</v>
      </c>
      <c r="L438" s="16">
        <f t="shared" si="99"/>
        <v>1109704.2</v>
      </c>
      <c r="M438" s="16">
        <f t="shared" si="99"/>
        <v>1312461.9839999999</v>
      </c>
      <c r="N438" s="16">
        <f>IFERROR(VLOOKUP($B$434,$4:$137,MATCH($P438&amp;"/"&amp;N$335,$2:$2,0),FALSE),IFERROR(VLOOKUP($B$434,$4:$137,MATCH($P437&amp;"/"&amp;N$335,$2:$2,0),FALSE),IFERROR(VLOOKUP($B$434,$4:$137,MATCH($P436&amp;"/"&amp;N$335,$2:$2,0),FALSE),IFERROR(VLOOKUP($B$434,$4:$137,MATCH($P435&amp;"/"&amp;N$335,$2:$2,0),FALSE),""))))</f>
        <v>1217897</v>
      </c>
      <c r="O438" s="14">
        <f t="shared" ref="O438:O439" si="100">RATE(M$335-H$335,,-H438,M438)</f>
        <v>0.40408938664301669</v>
      </c>
      <c r="P438" s="17" t="s">
        <v>952</v>
      </c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</row>
    <row r="439" spans="1:71" ht="16.5" customHeight="1" x14ac:dyDescent="0.3">
      <c r="A439" s="21"/>
      <c r="B439" s="18" t="e">
        <f t="shared" ref="B439:N439" si="101">+B438/B$389</f>
        <v>#VALUE!</v>
      </c>
      <c r="C439" s="18" t="e">
        <f t="shared" si="101"/>
        <v>#VALUE!</v>
      </c>
      <c r="D439" s="18" t="e">
        <f t="shared" si="101"/>
        <v>#VALUE!</v>
      </c>
      <c r="E439" s="18" t="e">
        <f t="shared" si="101"/>
        <v>#VALUE!</v>
      </c>
      <c r="F439" s="18" t="e">
        <f t="shared" si="101"/>
        <v>#VALUE!</v>
      </c>
      <c r="G439" s="18">
        <f t="shared" si="101"/>
        <v>0.13244745199823255</v>
      </c>
      <c r="H439" s="18">
        <f t="shared" si="101"/>
        <v>0.11556066320710139</v>
      </c>
      <c r="I439" s="18">
        <f t="shared" si="101"/>
        <v>0.19740296597780299</v>
      </c>
      <c r="J439" s="18">
        <f t="shared" si="101"/>
        <v>0.29789709044873969</v>
      </c>
      <c r="K439" s="18">
        <f t="shared" si="101"/>
        <v>0.35112582317709629</v>
      </c>
      <c r="L439" s="18">
        <f t="shared" si="101"/>
        <v>0.37965776553047131</v>
      </c>
      <c r="M439" s="18">
        <f t="shared" si="101"/>
        <v>0.38716073428576869</v>
      </c>
      <c r="N439" s="18">
        <f t="shared" si="101"/>
        <v>0.37181200718530993</v>
      </c>
      <c r="O439" s="14">
        <f t="shared" si="100"/>
        <v>0.27355074974020932</v>
      </c>
      <c r="P439" s="19" t="s">
        <v>953</v>
      </c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</row>
    <row r="440" spans="1:71" ht="16.5" customHeight="1" x14ac:dyDescent="0.3">
      <c r="A440" s="3"/>
      <c r="B440" s="160" t="s">
        <v>823</v>
      </c>
      <c r="C440" s="147"/>
      <c r="D440" s="147"/>
      <c r="E440" s="147"/>
      <c r="F440" s="147"/>
      <c r="G440" s="147"/>
      <c r="H440" s="147"/>
      <c r="I440" s="147"/>
      <c r="J440" s="147"/>
      <c r="K440" s="147"/>
      <c r="L440" s="147"/>
      <c r="M440" s="147"/>
      <c r="N440" s="148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</row>
    <row r="441" spans="1:71" ht="16.5" customHeight="1" x14ac:dyDescent="0.3">
      <c r="A441" s="3"/>
      <c r="B441" s="16" t="str">
        <f t="shared" ref="B441:N441" si="102">IFERROR(VLOOKUP($B$440,$4:$137,MATCH($P441&amp;"/"&amp;B$335,$2:$2,0),FALSE),"")</f>
        <v/>
      </c>
      <c r="C441" s="16" t="str">
        <f t="shared" si="102"/>
        <v/>
      </c>
      <c r="D441" s="16" t="str">
        <f t="shared" si="102"/>
        <v/>
      </c>
      <c r="E441" s="16" t="str">
        <f t="shared" si="102"/>
        <v/>
      </c>
      <c r="F441" s="16" t="str">
        <f t="shared" si="102"/>
        <v/>
      </c>
      <c r="G441" s="16" t="str">
        <f t="shared" si="102"/>
        <v/>
      </c>
      <c r="H441" s="16">
        <f t="shared" si="102"/>
        <v>548974</v>
      </c>
      <c r="I441" s="16">
        <f t="shared" si="102"/>
        <v>1561828</v>
      </c>
      <c r="J441" s="16">
        <f t="shared" si="102"/>
        <v>1779294</v>
      </c>
      <c r="K441" s="16">
        <f t="shared" si="102"/>
        <v>2059905</v>
      </c>
      <c r="L441" s="16">
        <f t="shared" si="102"/>
        <v>2392792</v>
      </c>
      <c r="M441" s="16">
        <f t="shared" si="102"/>
        <v>2546812</v>
      </c>
      <c r="N441" s="16">
        <f t="shared" si="102"/>
        <v>2468832</v>
      </c>
      <c r="O441" s="14"/>
      <c r="P441" s="17" t="s">
        <v>949</v>
      </c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</row>
    <row r="442" spans="1:71" ht="16.5" customHeight="1" x14ac:dyDescent="0.3">
      <c r="A442" s="3"/>
      <c r="B442" s="16" t="str">
        <f t="shared" ref="B442:N442" si="103">IFERROR(VLOOKUP($B$440,$4:$137,MATCH($P442&amp;"/"&amp;B$335,$2:$2,0),FALSE),"")</f>
        <v/>
      </c>
      <c r="C442" s="16" t="str">
        <f t="shared" si="103"/>
        <v/>
      </c>
      <c r="D442" s="16" t="str">
        <f t="shared" si="103"/>
        <v/>
      </c>
      <c r="E442" s="16" t="str">
        <f t="shared" si="103"/>
        <v/>
      </c>
      <c r="F442" s="16" t="str">
        <f t="shared" si="103"/>
        <v/>
      </c>
      <c r="G442" s="16" t="str">
        <f t="shared" si="103"/>
        <v/>
      </c>
      <c r="H442" s="16">
        <f t="shared" si="103"/>
        <v>1357706</v>
      </c>
      <c r="I442" s="16">
        <f t="shared" si="103"/>
        <v>1596623</v>
      </c>
      <c r="J442" s="16">
        <f t="shared" si="103"/>
        <v>1806761</v>
      </c>
      <c r="K442" s="16">
        <f t="shared" si="103"/>
        <v>2060305</v>
      </c>
      <c r="L442" s="16">
        <f t="shared" si="103"/>
        <v>2302207</v>
      </c>
      <c r="M442" s="16">
        <f t="shared" si="103"/>
        <v>2487361</v>
      </c>
      <c r="N442" s="16">
        <f t="shared" si="103"/>
        <v>2555427</v>
      </c>
      <c r="O442" s="14"/>
      <c r="P442" s="17" t="s">
        <v>950</v>
      </c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</row>
    <row r="443" spans="1:71" ht="16.5" customHeight="1" x14ac:dyDescent="0.3">
      <c r="A443" s="3"/>
      <c r="B443" s="16" t="str">
        <f t="shared" ref="B443:N443" si="104">IFERROR(VLOOKUP($B$440,$4:$137,MATCH($P443&amp;"/"&amp;B$335,$2:$2,0),FALSE),"")</f>
        <v/>
      </c>
      <c r="C443" s="16" t="str">
        <f t="shared" si="104"/>
        <v/>
      </c>
      <c r="D443" s="16" t="str">
        <f t="shared" si="104"/>
        <v/>
      </c>
      <c r="E443" s="16" t="str">
        <f t="shared" si="104"/>
        <v/>
      </c>
      <c r="F443" s="16" t="str">
        <f t="shared" si="104"/>
        <v/>
      </c>
      <c r="G443" s="16" t="str">
        <f t="shared" si="104"/>
        <v/>
      </c>
      <c r="H443" s="16">
        <f t="shared" si="104"/>
        <v>1451232</v>
      </c>
      <c r="I443" s="16">
        <f t="shared" si="104"/>
        <v>1663438</v>
      </c>
      <c r="J443" s="16">
        <f t="shared" si="104"/>
        <v>1905428</v>
      </c>
      <c r="K443" s="16">
        <f t="shared" si="104"/>
        <v>2179728</v>
      </c>
      <c r="L443" s="16">
        <f t="shared" si="104"/>
        <v>2375119</v>
      </c>
      <c r="M443" s="16">
        <f t="shared" si="104"/>
        <v>2594639</v>
      </c>
      <c r="N443" s="16" t="str">
        <f t="shared" si="104"/>
        <v/>
      </c>
      <c r="O443" s="14"/>
      <c r="P443" s="17" t="s">
        <v>951</v>
      </c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</row>
    <row r="444" spans="1:71" ht="16.5" customHeight="1" x14ac:dyDescent="0.3">
      <c r="A444" s="3"/>
      <c r="B444" s="16" t="str">
        <f t="shared" ref="B444:M444" si="105">IFERROR(VLOOKUP($B$440,$4:$137,MATCH($P444&amp;"/"&amp;B$335,$2:$2,0),FALSE),"")</f>
        <v/>
      </c>
      <c r="C444" s="16" t="str">
        <f t="shared" si="105"/>
        <v/>
      </c>
      <c r="D444" s="16" t="str">
        <f t="shared" si="105"/>
        <v/>
      </c>
      <c r="E444" s="16" t="str">
        <f t="shared" si="105"/>
        <v/>
      </c>
      <c r="F444" s="16" t="str">
        <f t="shared" si="105"/>
        <v/>
      </c>
      <c r="G444" s="16">
        <f t="shared" si="105"/>
        <v>407698.35</v>
      </c>
      <c r="H444" s="16">
        <f t="shared" si="105"/>
        <v>1483667.14</v>
      </c>
      <c r="I444" s="16">
        <f t="shared" si="105"/>
        <v>1705520.88</v>
      </c>
      <c r="J444" s="16">
        <f t="shared" si="105"/>
        <v>2004649.54</v>
      </c>
      <c r="K444" s="16">
        <f t="shared" si="105"/>
        <v>2257310.6</v>
      </c>
      <c r="L444" s="16">
        <f t="shared" si="105"/>
        <v>2428386.84</v>
      </c>
      <c r="M444" s="16">
        <f t="shared" si="105"/>
        <v>2647194.4410000001</v>
      </c>
      <c r="N444" s="16">
        <f>IFERROR(VLOOKUP($B$440,$4:$137,MATCH($P444&amp;"/"&amp;N$335,$2:$2,0),FALSE),IFERROR(VLOOKUP($B$440,$4:$137,MATCH($P443&amp;"/"&amp;N$335,$2:$2,0),FALSE),IFERROR(VLOOKUP($B$440,$4:$137,MATCH($P442&amp;"/"&amp;N$335,$2:$2,0),FALSE),IFERROR(VLOOKUP($B$440,$4:$137,MATCH($P441&amp;"/"&amp;N$335,$2:$2,0),FALSE),""))))</f>
        <v>2555427</v>
      </c>
      <c r="O444" s="14">
        <f t="shared" ref="O444:O445" si="106">RATE(M$335-H$335,,-H444,M444)</f>
        <v>0.12276760313903107</v>
      </c>
      <c r="P444" s="17" t="s">
        <v>952</v>
      </c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</row>
    <row r="445" spans="1:71" ht="16.5" customHeight="1" x14ac:dyDescent="0.3">
      <c r="A445" s="21"/>
      <c r="B445" s="18" t="e">
        <f t="shared" ref="B445:N445" si="107">+B444/B$389</f>
        <v>#VALUE!</v>
      </c>
      <c r="C445" s="18" t="e">
        <f t="shared" si="107"/>
        <v>#VALUE!</v>
      </c>
      <c r="D445" s="18" t="e">
        <f t="shared" si="107"/>
        <v>#VALUE!</v>
      </c>
      <c r="E445" s="18" t="e">
        <f t="shared" si="107"/>
        <v>#VALUE!</v>
      </c>
      <c r="F445" s="18" t="e">
        <f t="shared" si="107"/>
        <v>#VALUE!</v>
      </c>
      <c r="G445" s="18">
        <f t="shared" si="107"/>
        <v>0.30399820096760399</v>
      </c>
      <c r="H445" s="18">
        <f t="shared" si="107"/>
        <v>0.71290810772786051</v>
      </c>
      <c r="I445" s="18">
        <f t="shared" si="107"/>
        <v>0.74983236143118115</v>
      </c>
      <c r="J445" s="18">
        <f t="shared" si="107"/>
        <v>0.81767492461493518</v>
      </c>
      <c r="K445" s="18">
        <f t="shared" si="107"/>
        <v>0.81833756930006585</v>
      </c>
      <c r="L445" s="18">
        <f t="shared" si="107"/>
        <v>0.83081232054271947</v>
      </c>
      <c r="M445" s="18">
        <f t="shared" si="107"/>
        <v>0.78089099422994424</v>
      </c>
      <c r="N445" s="18">
        <f t="shared" si="107"/>
        <v>0.78014679573521817</v>
      </c>
      <c r="O445" s="14">
        <f t="shared" si="106"/>
        <v>1.8383541934197799E-2</v>
      </c>
      <c r="P445" s="19" t="s">
        <v>953</v>
      </c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</row>
    <row r="446" spans="1:71" ht="16.5" customHeight="1" x14ac:dyDescent="0.3">
      <c r="A446" s="3"/>
      <c r="B446" s="149" t="s">
        <v>956</v>
      </c>
      <c r="C446" s="147"/>
      <c r="D446" s="147"/>
      <c r="E446" s="147"/>
      <c r="F446" s="147"/>
      <c r="G446" s="147"/>
      <c r="H446" s="147"/>
      <c r="I446" s="147"/>
      <c r="J446" s="147"/>
      <c r="K446" s="147"/>
      <c r="L446" s="147"/>
      <c r="M446" s="147"/>
      <c r="N446" s="148"/>
      <c r="O446" s="14"/>
      <c r="P446" s="24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</row>
    <row r="447" spans="1:71" ht="16.5" customHeight="1" x14ac:dyDescent="0.3">
      <c r="A447" s="3"/>
      <c r="B447" s="149" t="s">
        <v>839</v>
      </c>
      <c r="C447" s="147"/>
      <c r="D447" s="147"/>
      <c r="E447" s="147"/>
      <c r="F447" s="147"/>
      <c r="G447" s="147"/>
      <c r="H447" s="147"/>
      <c r="I447" s="147"/>
      <c r="J447" s="147"/>
      <c r="K447" s="147"/>
      <c r="L447" s="147"/>
      <c r="M447" s="147"/>
      <c r="N447" s="148"/>
      <c r="O447" s="14"/>
      <c r="P447" s="17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</row>
    <row r="448" spans="1:71" ht="16.5" customHeight="1" x14ac:dyDescent="0.3">
      <c r="A448" s="3"/>
      <c r="B448" s="25" t="str">
        <f t="shared" ref="B448:N448" si="108">IFERROR(VLOOKUP($B$447,$141:$214,MATCH($P448&amp;"/"&amp;B$335,$139:$139,0),FALSE),"")</f>
        <v/>
      </c>
      <c r="C448" s="25" t="str">
        <f t="shared" si="108"/>
        <v/>
      </c>
      <c r="D448" s="25" t="str">
        <f t="shared" si="108"/>
        <v/>
      </c>
      <c r="E448" s="25" t="str">
        <f t="shared" si="108"/>
        <v/>
      </c>
      <c r="F448" s="25" t="str">
        <f t="shared" si="108"/>
        <v/>
      </c>
      <c r="G448" s="25" t="str">
        <f t="shared" si="108"/>
        <v/>
      </c>
      <c r="H448" s="25">
        <f t="shared" si="108"/>
        <v>774001</v>
      </c>
      <c r="I448" s="25">
        <f t="shared" si="108"/>
        <v>557232</v>
      </c>
      <c r="J448" s="25">
        <f t="shared" si="108"/>
        <v>592346</v>
      </c>
      <c r="K448" s="25">
        <f t="shared" si="108"/>
        <v>496541</v>
      </c>
      <c r="L448" s="25">
        <f t="shared" si="108"/>
        <v>702351</v>
      </c>
      <c r="M448" s="25">
        <f t="shared" si="108"/>
        <v>775642</v>
      </c>
      <c r="N448" s="25">
        <f t="shared" si="108"/>
        <v>830046</v>
      </c>
      <c r="O448" s="26"/>
      <c r="P448" s="17" t="s">
        <v>949</v>
      </c>
      <c r="Q448" s="27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</row>
    <row r="449" spans="1:71" ht="16.5" customHeight="1" x14ac:dyDescent="0.3">
      <c r="A449" s="3"/>
      <c r="B449" s="15" t="str">
        <f t="shared" ref="B449:N449" si="109">IFERROR(VLOOKUP($B$447,$141:$214,MATCH($P449&amp;"/"&amp;B$335,$139:$139,0),FALSE),"")</f>
        <v/>
      </c>
      <c r="C449" s="15" t="str">
        <f t="shared" si="109"/>
        <v/>
      </c>
      <c r="D449" s="15" t="str">
        <f t="shared" si="109"/>
        <v/>
      </c>
      <c r="E449" s="15" t="str">
        <f t="shared" si="109"/>
        <v/>
      </c>
      <c r="F449" s="15" t="str">
        <f t="shared" si="109"/>
        <v/>
      </c>
      <c r="G449" s="15" t="str">
        <f t="shared" si="109"/>
        <v/>
      </c>
      <c r="H449" s="15">
        <f t="shared" si="109"/>
        <v>671683</v>
      </c>
      <c r="I449" s="15">
        <f t="shared" si="109"/>
        <v>800215</v>
      </c>
      <c r="J449" s="15">
        <f t="shared" si="109"/>
        <v>824654</v>
      </c>
      <c r="K449" s="15">
        <f t="shared" si="109"/>
        <v>844659</v>
      </c>
      <c r="L449" s="15">
        <f t="shared" si="109"/>
        <v>846935</v>
      </c>
      <c r="M449" s="15">
        <f t="shared" si="109"/>
        <v>921729</v>
      </c>
      <c r="N449" s="15">
        <f t="shared" si="109"/>
        <v>704413</v>
      </c>
      <c r="O449" s="26"/>
      <c r="P449" s="17" t="s">
        <v>950</v>
      </c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</row>
    <row r="450" spans="1:71" ht="16.5" customHeight="1" x14ac:dyDescent="0.3">
      <c r="A450" s="3"/>
      <c r="B450" s="15" t="str">
        <f t="shared" ref="B450:N450" si="110">IFERROR(VLOOKUP($B$447,$141:$214,MATCH($P450&amp;"/"&amp;B$335,$139:$139,0),FALSE),"")</f>
        <v/>
      </c>
      <c r="C450" s="15" t="str">
        <f t="shared" si="110"/>
        <v/>
      </c>
      <c r="D450" s="15" t="str">
        <f t="shared" si="110"/>
        <v/>
      </c>
      <c r="E450" s="15" t="str">
        <f t="shared" si="110"/>
        <v/>
      </c>
      <c r="F450" s="15" t="str">
        <f t="shared" si="110"/>
        <v/>
      </c>
      <c r="G450" s="15" t="str">
        <f t="shared" si="110"/>
        <v/>
      </c>
      <c r="H450" s="15">
        <f t="shared" si="110"/>
        <v>746135</v>
      </c>
      <c r="I450" s="15">
        <f t="shared" si="110"/>
        <v>523921</v>
      </c>
      <c r="J450" s="15">
        <f t="shared" si="110"/>
        <v>652332</v>
      </c>
      <c r="K450" s="15">
        <f t="shared" si="110"/>
        <v>724057</v>
      </c>
      <c r="L450" s="15">
        <f t="shared" si="110"/>
        <v>633391</v>
      </c>
      <c r="M450" s="15">
        <f t="shared" si="110"/>
        <v>815194</v>
      </c>
      <c r="N450" s="15" t="str">
        <f t="shared" si="110"/>
        <v/>
      </c>
      <c r="O450" s="26"/>
      <c r="P450" s="17" t="s">
        <v>951</v>
      </c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</row>
    <row r="451" spans="1:71" ht="16.5" customHeight="1" x14ac:dyDescent="0.3">
      <c r="A451" s="3"/>
      <c r="B451" s="28" t="str">
        <f t="shared" ref="B451:N451" si="111">IFERROR(VLOOKUP($B$447,$141:$214,MATCH($P451&amp;"/"&amp;B$335,$139:$139,0),FALSE),"")</f>
        <v/>
      </c>
      <c r="C451" s="28" t="str">
        <f t="shared" si="111"/>
        <v/>
      </c>
      <c r="D451" s="28" t="str">
        <f t="shared" si="111"/>
        <v/>
      </c>
      <c r="E451" s="28" t="str">
        <f t="shared" si="111"/>
        <v/>
      </c>
      <c r="F451" s="28" t="str">
        <f t="shared" si="111"/>
        <v/>
      </c>
      <c r="G451" s="28">
        <f t="shared" si="111"/>
        <v>595442.76249999995</v>
      </c>
      <c r="H451" s="28">
        <f t="shared" si="111"/>
        <v>624937.23</v>
      </c>
      <c r="I451" s="28">
        <f t="shared" si="111"/>
        <v>632295.09</v>
      </c>
      <c r="J451" s="28">
        <f t="shared" si="111"/>
        <v>643154.68000000005</v>
      </c>
      <c r="K451" s="28">
        <f t="shared" si="111"/>
        <v>622062.17000000004</v>
      </c>
      <c r="L451" s="28">
        <f t="shared" si="111"/>
        <v>644185.01</v>
      </c>
      <c r="M451" s="28">
        <f t="shared" si="111"/>
        <v>786912.56799999997</v>
      </c>
      <c r="N451" s="28" t="str">
        <f t="shared" si="111"/>
        <v/>
      </c>
      <c r="O451" s="26"/>
      <c r="P451" s="17" t="s">
        <v>957</v>
      </c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</row>
    <row r="452" spans="1:71" ht="16.5" customHeight="1" x14ac:dyDescent="0.3">
      <c r="A452" s="3"/>
      <c r="B452" s="25">
        <f t="shared" ref="B452:M452" si="112">SUM(B448:B451)</f>
        <v>0</v>
      </c>
      <c r="C452" s="25">
        <f t="shared" si="112"/>
        <v>0</v>
      </c>
      <c r="D452" s="25">
        <f t="shared" si="112"/>
        <v>0</v>
      </c>
      <c r="E452" s="25">
        <f t="shared" si="112"/>
        <v>0</v>
      </c>
      <c r="F452" s="25">
        <f t="shared" si="112"/>
        <v>0</v>
      </c>
      <c r="G452" s="25">
        <f t="shared" si="112"/>
        <v>595442.76249999995</v>
      </c>
      <c r="H452" s="25">
        <f t="shared" si="112"/>
        <v>2816756.23</v>
      </c>
      <c r="I452" s="25">
        <f t="shared" si="112"/>
        <v>2513663.09</v>
      </c>
      <c r="J452" s="25">
        <f t="shared" si="112"/>
        <v>2712486.68</v>
      </c>
      <c r="K452" s="25">
        <f t="shared" si="112"/>
        <v>2687319.17</v>
      </c>
      <c r="L452" s="25">
        <f t="shared" si="112"/>
        <v>2826862.01</v>
      </c>
      <c r="M452" s="25">
        <f t="shared" si="112"/>
        <v>3299477.568</v>
      </c>
      <c r="N452" s="25">
        <f>IF(N449="",N448*4,IF(N450="",(N449+N448)*2,IF(N451="",((N450+N449+N448)/3)*4,SUM(N448:N451))))</f>
        <v>3068918</v>
      </c>
      <c r="O452" s="14">
        <f>RATE(M$335-H$335,,-H452,M452)</f>
        <v>3.2141364390379921E-2</v>
      </c>
      <c r="P452" s="17" t="s">
        <v>952</v>
      </c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</row>
    <row r="453" spans="1:71" ht="16.5" customHeight="1" x14ac:dyDescent="0.3">
      <c r="A453" s="22"/>
      <c r="B453" s="29"/>
      <c r="C453" s="30" t="e">
        <f t="shared" ref="C453:N453" si="113">C452/B452-1</f>
        <v>#DIV/0!</v>
      </c>
      <c r="D453" s="30" t="e">
        <f t="shared" si="113"/>
        <v>#DIV/0!</v>
      </c>
      <c r="E453" s="30" t="e">
        <f t="shared" si="113"/>
        <v>#DIV/0!</v>
      </c>
      <c r="F453" s="30" t="e">
        <f t="shared" si="113"/>
        <v>#DIV/0!</v>
      </c>
      <c r="G453" s="30" t="e">
        <f t="shared" si="113"/>
        <v>#DIV/0!</v>
      </c>
      <c r="H453" s="30">
        <f t="shared" si="113"/>
        <v>3.7305239183253995</v>
      </c>
      <c r="I453" s="30">
        <f t="shared" si="113"/>
        <v>-0.10760361041253474</v>
      </c>
      <c r="J453" s="30">
        <f t="shared" si="113"/>
        <v>7.9097151400667753E-2</v>
      </c>
      <c r="K453" s="30">
        <f t="shared" si="113"/>
        <v>-9.2783902629155479E-3</v>
      </c>
      <c r="L453" s="30">
        <f t="shared" si="113"/>
        <v>5.1926411108063508E-2</v>
      </c>
      <c r="M453" s="30">
        <f t="shared" si="113"/>
        <v>0.16718734636785482</v>
      </c>
      <c r="N453" s="18">
        <f t="shared" si="113"/>
        <v>-6.9877598270733254E-2</v>
      </c>
      <c r="O453" s="26"/>
      <c r="P453" s="19" t="s">
        <v>958</v>
      </c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2"/>
      <c r="BM453" s="22"/>
      <c r="BN453" s="22"/>
      <c r="BO453" s="22"/>
      <c r="BP453" s="22"/>
      <c r="BQ453" s="22"/>
      <c r="BR453" s="22"/>
      <c r="BS453" s="22"/>
    </row>
    <row r="454" spans="1:71" ht="16.5" customHeight="1" x14ac:dyDescent="0.3">
      <c r="A454" s="3"/>
      <c r="B454" s="149" t="s">
        <v>841</v>
      </c>
      <c r="C454" s="147"/>
      <c r="D454" s="147"/>
      <c r="E454" s="147"/>
      <c r="F454" s="147"/>
      <c r="G454" s="147"/>
      <c r="H454" s="147"/>
      <c r="I454" s="147"/>
      <c r="J454" s="147"/>
      <c r="K454" s="147"/>
      <c r="L454" s="147"/>
      <c r="M454" s="147"/>
      <c r="N454" s="148"/>
      <c r="O454" s="14"/>
      <c r="P454" s="17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</row>
    <row r="455" spans="1:71" ht="16.5" customHeight="1" x14ac:dyDescent="0.3">
      <c r="A455" s="3"/>
      <c r="B455" s="25" t="str">
        <f t="shared" ref="B455:N455" si="114">IFERROR(VLOOKUP($B$454,$141:$214,MATCH($P455&amp;"/"&amp;B$335,$139:$139,0),FALSE),"")</f>
        <v/>
      </c>
      <c r="C455" s="25" t="str">
        <f t="shared" si="114"/>
        <v/>
      </c>
      <c r="D455" s="25" t="str">
        <f t="shared" si="114"/>
        <v/>
      </c>
      <c r="E455" s="25" t="str">
        <f t="shared" si="114"/>
        <v/>
      </c>
      <c r="F455" s="25" t="str">
        <f t="shared" si="114"/>
        <v/>
      </c>
      <c r="G455" s="25" t="str">
        <f t="shared" si="114"/>
        <v/>
      </c>
      <c r="H455" s="25">
        <f t="shared" si="114"/>
        <v>12589</v>
      </c>
      <c r="I455" s="25">
        <f t="shared" si="114"/>
        <v>10013</v>
      </c>
      <c r="J455" s="25">
        <f t="shared" si="114"/>
        <v>12398</v>
      </c>
      <c r="K455" s="25">
        <f t="shared" si="114"/>
        <v>12880</v>
      </c>
      <c r="L455" s="25">
        <f t="shared" si="114"/>
        <v>26878</v>
      </c>
      <c r="M455" s="25">
        <f t="shared" si="114"/>
        <v>21617</v>
      </c>
      <c r="N455" s="25">
        <f t="shared" si="114"/>
        <v>15466</v>
      </c>
      <c r="O455" s="14"/>
      <c r="P455" s="17" t="s">
        <v>949</v>
      </c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</row>
    <row r="456" spans="1:71" ht="16.5" customHeight="1" x14ac:dyDescent="0.3">
      <c r="A456" s="3"/>
      <c r="B456" s="15" t="str">
        <f t="shared" ref="B456:N456" si="115">IFERROR(VLOOKUP($B$454,$141:$214,MATCH($P456&amp;"/"&amp;B$335,$139:$139,0),FALSE),"")</f>
        <v/>
      </c>
      <c r="C456" s="15" t="str">
        <f t="shared" si="115"/>
        <v/>
      </c>
      <c r="D456" s="15" t="str">
        <f t="shared" si="115"/>
        <v/>
      </c>
      <c r="E456" s="15" t="str">
        <f t="shared" si="115"/>
        <v/>
      </c>
      <c r="F456" s="15" t="str">
        <f t="shared" si="115"/>
        <v/>
      </c>
      <c r="G456" s="15" t="str">
        <f t="shared" si="115"/>
        <v/>
      </c>
      <c r="H456" s="15">
        <f t="shared" si="115"/>
        <v>8498</v>
      </c>
      <c r="I456" s="15">
        <f t="shared" si="115"/>
        <v>11513</v>
      </c>
      <c r="J456" s="15">
        <f t="shared" si="115"/>
        <v>12211</v>
      </c>
      <c r="K456" s="15">
        <f t="shared" si="115"/>
        <v>14600</v>
      </c>
      <c r="L456" s="15">
        <f t="shared" si="115"/>
        <v>11780</v>
      </c>
      <c r="M456" s="15">
        <f t="shared" si="115"/>
        <v>16972</v>
      </c>
      <c r="N456" s="15">
        <f t="shared" si="115"/>
        <v>26315</v>
      </c>
      <c r="O456" s="14"/>
      <c r="P456" s="17" t="s">
        <v>950</v>
      </c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</row>
    <row r="457" spans="1:71" ht="16.5" customHeight="1" x14ac:dyDescent="0.3">
      <c r="A457" s="3"/>
      <c r="B457" s="15" t="str">
        <f t="shared" ref="B457:N457" si="116">IFERROR(VLOOKUP($B$454,$141:$214,MATCH($P457&amp;"/"&amp;B$335,$139:$139,0),FALSE),"")</f>
        <v/>
      </c>
      <c r="C457" s="15" t="str">
        <f t="shared" si="116"/>
        <v/>
      </c>
      <c r="D457" s="15" t="str">
        <f t="shared" si="116"/>
        <v/>
      </c>
      <c r="E457" s="15" t="str">
        <f t="shared" si="116"/>
        <v/>
      </c>
      <c r="F457" s="15" t="str">
        <f t="shared" si="116"/>
        <v/>
      </c>
      <c r="G457" s="15" t="str">
        <f t="shared" si="116"/>
        <v/>
      </c>
      <c r="H457" s="15">
        <f t="shared" si="116"/>
        <v>14177</v>
      </c>
      <c r="I457" s="15">
        <f t="shared" si="116"/>
        <v>10847</v>
      </c>
      <c r="J457" s="15">
        <f t="shared" si="116"/>
        <v>11933</v>
      </c>
      <c r="K457" s="15">
        <f t="shared" si="116"/>
        <v>14337</v>
      </c>
      <c r="L457" s="15">
        <f t="shared" si="116"/>
        <v>14796</v>
      </c>
      <c r="M457" s="15">
        <f t="shared" si="116"/>
        <v>18266</v>
      </c>
      <c r="N457" s="15" t="str">
        <f t="shared" si="116"/>
        <v/>
      </c>
      <c r="O457" s="14"/>
      <c r="P457" s="17" t="s">
        <v>951</v>
      </c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</row>
    <row r="458" spans="1:71" ht="16.5" customHeight="1" x14ac:dyDescent="0.3">
      <c r="A458" s="3"/>
      <c r="B458" s="28" t="str">
        <f t="shared" ref="B458:N458" si="117">IFERROR(VLOOKUP($B$454,$141:$214,MATCH($P458&amp;"/"&amp;B$335,$139:$139,0),FALSE),"")</f>
        <v/>
      </c>
      <c r="C458" s="28" t="str">
        <f t="shared" si="117"/>
        <v/>
      </c>
      <c r="D458" s="28" t="str">
        <f t="shared" si="117"/>
        <v/>
      </c>
      <c r="E458" s="28" t="str">
        <f t="shared" si="117"/>
        <v/>
      </c>
      <c r="F458" s="28" t="str">
        <f t="shared" si="117"/>
        <v/>
      </c>
      <c r="G458" s="28">
        <f t="shared" si="117"/>
        <v>7175.58</v>
      </c>
      <c r="H458" s="28">
        <f t="shared" si="117"/>
        <v>9006.01</v>
      </c>
      <c r="I458" s="28">
        <f t="shared" si="117"/>
        <v>10087.709999999999</v>
      </c>
      <c r="J458" s="28">
        <f t="shared" si="117"/>
        <v>42977.21</v>
      </c>
      <c r="K458" s="28">
        <f t="shared" si="117"/>
        <v>16831.79</v>
      </c>
      <c r="L458" s="28">
        <f t="shared" si="117"/>
        <v>15929.72</v>
      </c>
      <c r="M458" s="28">
        <f t="shared" si="117"/>
        <v>31217.937999999998</v>
      </c>
      <c r="N458" s="28" t="str">
        <f t="shared" si="117"/>
        <v/>
      </c>
      <c r="O458" s="14"/>
      <c r="P458" s="17" t="s">
        <v>957</v>
      </c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</row>
    <row r="459" spans="1:71" ht="16.5" customHeight="1" x14ac:dyDescent="0.3">
      <c r="A459" s="3"/>
      <c r="B459" s="28">
        <f t="shared" ref="B459:M459" si="118">SUM(B455:B458)</f>
        <v>0</v>
      </c>
      <c r="C459" s="28">
        <f t="shared" si="118"/>
        <v>0</v>
      </c>
      <c r="D459" s="28">
        <f t="shared" si="118"/>
        <v>0</v>
      </c>
      <c r="E459" s="28">
        <f t="shared" si="118"/>
        <v>0</v>
      </c>
      <c r="F459" s="28">
        <f t="shared" si="118"/>
        <v>0</v>
      </c>
      <c r="G459" s="28">
        <f t="shared" si="118"/>
        <v>7175.58</v>
      </c>
      <c r="H459" s="28">
        <f t="shared" si="118"/>
        <v>44270.01</v>
      </c>
      <c r="I459" s="28">
        <f t="shared" si="118"/>
        <v>42460.71</v>
      </c>
      <c r="J459" s="28">
        <f t="shared" si="118"/>
        <v>79519.209999999992</v>
      </c>
      <c r="K459" s="28">
        <f t="shared" si="118"/>
        <v>58648.79</v>
      </c>
      <c r="L459" s="28">
        <f t="shared" si="118"/>
        <v>69383.72</v>
      </c>
      <c r="M459" s="28">
        <f t="shared" si="118"/>
        <v>88072.937999999995</v>
      </c>
      <c r="N459" s="28">
        <f>IF(N456="",N455*4,IF(N457="",(N456+N455)*2,IF(N458="",((N457+N456+N455)/3)*4,SUM(N455:N458))))</f>
        <v>83562</v>
      </c>
      <c r="O459" s="14">
        <f>RATE(M$335-H$335,,-H459,M459)</f>
        <v>0.14748382603145788</v>
      </c>
      <c r="P459" s="17" t="s">
        <v>952</v>
      </c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</row>
    <row r="460" spans="1:71" ht="16.5" customHeight="1" x14ac:dyDescent="0.3">
      <c r="A460" s="3"/>
      <c r="B460" s="159" t="s">
        <v>959</v>
      </c>
      <c r="C460" s="152"/>
      <c r="D460" s="152"/>
      <c r="E460" s="152"/>
      <c r="F460" s="152"/>
      <c r="G460" s="152"/>
      <c r="H460" s="152"/>
      <c r="I460" s="152"/>
      <c r="J460" s="152"/>
      <c r="K460" s="152"/>
      <c r="L460" s="152"/>
      <c r="M460" s="152"/>
      <c r="N460" s="153"/>
      <c r="O460" s="14"/>
      <c r="P460" s="17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</row>
    <row r="461" spans="1:71" ht="16.5" customHeight="1" x14ac:dyDescent="0.3">
      <c r="A461" s="3"/>
      <c r="B461" s="162" t="s">
        <v>850</v>
      </c>
      <c r="C461" s="155"/>
      <c r="D461" s="155"/>
      <c r="E461" s="155"/>
      <c r="F461" s="155"/>
      <c r="G461" s="155"/>
      <c r="H461" s="155"/>
      <c r="I461" s="155"/>
      <c r="J461" s="155"/>
      <c r="K461" s="155"/>
      <c r="L461" s="155"/>
      <c r="M461" s="155"/>
      <c r="N461" s="156"/>
      <c r="O461" s="14"/>
      <c r="P461" s="17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</row>
    <row r="462" spans="1:71" ht="16.5" customHeight="1" x14ac:dyDescent="0.3">
      <c r="A462" s="3"/>
      <c r="B462" s="25" t="str">
        <f t="shared" ref="B462:N462" si="119">IFERROR(VLOOKUP($B$461,$141:$214,MATCH($P462&amp;"/"&amp;B$335,$139:$139,0),FALSE),"")</f>
        <v/>
      </c>
      <c r="C462" s="25" t="str">
        <f t="shared" si="119"/>
        <v/>
      </c>
      <c r="D462" s="25" t="str">
        <f t="shared" si="119"/>
        <v/>
      </c>
      <c r="E462" s="25" t="str">
        <f t="shared" si="119"/>
        <v/>
      </c>
      <c r="F462" s="25" t="str">
        <f t="shared" si="119"/>
        <v/>
      </c>
      <c r="G462" s="25" t="str">
        <f t="shared" si="119"/>
        <v/>
      </c>
      <c r="H462" s="25">
        <f t="shared" si="119"/>
        <v>473054</v>
      </c>
      <c r="I462" s="25">
        <f t="shared" si="119"/>
        <v>336518</v>
      </c>
      <c r="J462" s="25">
        <f t="shared" si="119"/>
        <v>341138</v>
      </c>
      <c r="K462" s="25">
        <f t="shared" si="119"/>
        <v>316307</v>
      </c>
      <c r="L462" s="25">
        <f t="shared" si="119"/>
        <v>425657</v>
      </c>
      <c r="M462" s="25">
        <f t="shared" si="119"/>
        <v>486338</v>
      </c>
      <c r="N462" s="25">
        <f t="shared" si="119"/>
        <v>533436</v>
      </c>
      <c r="O462" s="14"/>
      <c r="P462" s="17" t="s">
        <v>949</v>
      </c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</row>
    <row r="463" spans="1:71" ht="16.5" customHeight="1" x14ac:dyDescent="0.3">
      <c r="A463" s="3"/>
      <c r="B463" s="15" t="str">
        <f t="shared" ref="B463:N463" si="120">IFERROR(VLOOKUP($B$461,$141:$214,MATCH($P463&amp;"/"&amp;B$335,$139:$139,0),FALSE),"")</f>
        <v/>
      </c>
      <c r="C463" s="15" t="str">
        <f t="shared" si="120"/>
        <v/>
      </c>
      <c r="D463" s="15" t="str">
        <f t="shared" si="120"/>
        <v/>
      </c>
      <c r="E463" s="15" t="str">
        <f t="shared" si="120"/>
        <v/>
      </c>
      <c r="F463" s="15" t="str">
        <f t="shared" si="120"/>
        <v/>
      </c>
      <c r="G463" s="15" t="str">
        <f t="shared" si="120"/>
        <v/>
      </c>
      <c r="H463" s="15">
        <f t="shared" si="120"/>
        <v>399560</v>
      </c>
      <c r="I463" s="15">
        <f t="shared" si="120"/>
        <v>464450</v>
      </c>
      <c r="J463" s="15">
        <f t="shared" si="120"/>
        <v>442096</v>
      </c>
      <c r="K463" s="15">
        <f t="shared" si="120"/>
        <v>484574</v>
      </c>
      <c r="L463" s="15">
        <f t="shared" si="120"/>
        <v>540013</v>
      </c>
      <c r="M463" s="15">
        <f t="shared" si="120"/>
        <v>573193</v>
      </c>
      <c r="N463" s="15">
        <f t="shared" si="120"/>
        <v>454889</v>
      </c>
      <c r="O463" s="14"/>
      <c r="P463" s="17" t="s">
        <v>950</v>
      </c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</row>
    <row r="464" spans="1:71" ht="16.5" customHeight="1" x14ac:dyDescent="0.3">
      <c r="A464" s="3"/>
      <c r="B464" s="15" t="str">
        <f t="shared" ref="B464:N464" si="121">IFERROR(VLOOKUP($B$461,$141:$214,MATCH($P464&amp;"/"&amp;B$335,$139:$139,0),FALSE),"")</f>
        <v/>
      </c>
      <c r="C464" s="15" t="str">
        <f t="shared" si="121"/>
        <v/>
      </c>
      <c r="D464" s="15" t="str">
        <f t="shared" si="121"/>
        <v/>
      </c>
      <c r="E464" s="15" t="str">
        <f t="shared" si="121"/>
        <v/>
      </c>
      <c r="F464" s="15" t="str">
        <f t="shared" si="121"/>
        <v/>
      </c>
      <c r="G464" s="15" t="str">
        <f t="shared" si="121"/>
        <v/>
      </c>
      <c r="H464" s="15">
        <f t="shared" si="121"/>
        <v>450241</v>
      </c>
      <c r="I464" s="15">
        <f t="shared" si="121"/>
        <v>294247</v>
      </c>
      <c r="J464" s="15">
        <f t="shared" si="121"/>
        <v>375773</v>
      </c>
      <c r="K464" s="15">
        <f t="shared" si="121"/>
        <v>448114</v>
      </c>
      <c r="L464" s="15">
        <f t="shared" si="121"/>
        <v>421213</v>
      </c>
      <c r="M464" s="15">
        <f t="shared" si="121"/>
        <v>491794</v>
      </c>
      <c r="N464" s="15" t="str">
        <f t="shared" si="121"/>
        <v/>
      </c>
      <c r="O464" s="14"/>
      <c r="P464" s="17" t="s">
        <v>951</v>
      </c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</row>
    <row r="465" spans="1:71" ht="16.5" customHeight="1" x14ac:dyDescent="0.3">
      <c r="A465" s="3"/>
      <c r="B465" s="28" t="str">
        <f t="shared" ref="B465:N465" si="122">IFERROR(VLOOKUP($B$461,$141:$214,MATCH($P465&amp;"/"&amp;B$335,$139:$139,0),FALSE),"")</f>
        <v/>
      </c>
      <c r="C465" s="28" t="str">
        <f t="shared" si="122"/>
        <v/>
      </c>
      <c r="D465" s="28" t="str">
        <f t="shared" si="122"/>
        <v/>
      </c>
      <c r="E465" s="28" t="str">
        <f t="shared" si="122"/>
        <v/>
      </c>
      <c r="F465" s="28" t="str">
        <f t="shared" si="122"/>
        <v/>
      </c>
      <c r="G465" s="28">
        <f t="shared" si="122"/>
        <v>399056.875</v>
      </c>
      <c r="H465" s="28">
        <f t="shared" si="122"/>
        <v>376766.83</v>
      </c>
      <c r="I465" s="28">
        <f t="shared" si="122"/>
        <v>395563.94</v>
      </c>
      <c r="J465" s="28">
        <f t="shared" si="122"/>
        <v>364920.52</v>
      </c>
      <c r="K465" s="28">
        <f t="shared" si="122"/>
        <v>388268.85</v>
      </c>
      <c r="L465" s="28">
        <f t="shared" si="122"/>
        <v>412937.08</v>
      </c>
      <c r="M465" s="28">
        <f t="shared" si="122"/>
        <v>532522.33400000003</v>
      </c>
      <c r="N465" s="28" t="str">
        <f t="shared" si="122"/>
        <v/>
      </c>
      <c r="O465" s="14"/>
      <c r="P465" s="17" t="s">
        <v>957</v>
      </c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</row>
    <row r="466" spans="1:71" ht="16.5" customHeight="1" x14ac:dyDescent="0.3">
      <c r="A466" s="3"/>
      <c r="B466" s="28">
        <f t="shared" ref="B466:M466" si="123">SUM(B462:B465)</f>
        <v>0</v>
      </c>
      <c r="C466" s="28">
        <f t="shared" si="123"/>
        <v>0</v>
      </c>
      <c r="D466" s="28">
        <f t="shared" si="123"/>
        <v>0</v>
      </c>
      <c r="E466" s="28">
        <f t="shared" si="123"/>
        <v>0</v>
      </c>
      <c r="F466" s="28">
        <f t="shared" si="123"/>
        <v>0</v>
      </c>
      <c r="G466" s="28">
        <f t="shared" si="123"/>
        <v>399056.875</v>
      </c>
      <c r="H466" s="28">
        <f t="shared" si="123"/>
        <v>1699621.83</v>
      </c>
      <c r="I466" s="28">
        <f t="shared" si="123"/>
        <v>1490778.94</v>
      </c>
      <c r="J466" s="28">
        <f t="shared" si="123"/>
        <v>1523927.52</v>
      </c>
      <c r="K466" s="28">
        <f t="shared" si="123"/>
        <v>1637263.85</v>
      </c>
      <c r="L466" s="28">
        <f t="shared" si="123"/>
        <v>1799820.08</v>
      </c>
      <c r="M466" s="28">
        <f t="shared" si="123"/>
        <v>2083847.334</v>
      </c>
      <c r="N466" s="28">
        <f>IF(N463="",N462*4,IF(N464="",(N463+N462)*2,IF(N465="",((N464+N463+N462)/3)*4,SUM(N462:N465))))</f>
        <v>1976650</v>
      </c>
      <c r="O466" s="14">
        <f t="shared" ref="O466:O467" si="124">RATE(M$335-H$335,,-H466,M466)</f>
        <v>4.1604193330517784E-2</v>
      </c>
      <c r="P466" s="17" t="s">
        <v>952</v>
      </c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</row>
    <row r="467" spans="1:71" ht="16.5" customHeight="1" x14ac:dyDescent="0.3">
      <c r="A467" s="3"/>
      <c r="B467" s="31" t="e">
        <f t="shared" ref="B467:N467" si="125">B466/B$452</f>
        <v>#DIV/0!</v>
      </c>
      <c r="C467" s="32" t="e">
        <f t="shared" si="125"/>
        <v>#DIV/0!</v>
      </c>
      <c r="D467" s="32" t="e">
        <f t="shared" si="125"/>
        <v>#DIV/0!</v>
      </c>
      <c r="E467" s="32" t="e">
        <f t="shared" si="125"/>
        <v>#DIV/0!</v>
      </c>
      <c r="F467" s="32" t="e">
        <f t="shared" si="125"/>
        <v>#DIV/0!</v>
      </c>
      <c r="G467" s="32">
        <f t="shared" si="125"/>
        <v>0.67018511288060212</v>
      </c>
      <c r="H467" s="32">
        <f t="shared" si="125"/>
        <v>0.60339684772792712</v>
      </c>
      <c r="I467" s="32">
        <f t="shared" si="125"/>
        <v>0.5930703068086981</v>
      </c>
      <c r="J467" s="32">
        <f t="shared" si="125"/>
        <v>0.56181935610463529</v>
      </c>
      <c r="K467" s="32">
        <f t="shared" si="125"/>
        <v>0.6092554499211198</v>
      </c>
      <c r="L467" s="32">
        <f t="shared" si="125"/>
        <v>0.63668480231194602</v>
      </c>
      <c r="M467" s="32">
        <f t="shared" si="125"/>
        <v>0.63156887448188892</v>
      </c>
      <c r="N467" s="33">
        <f t="shared" si="125"/>
        <v>0.64408693878428813</v>
      </c>
      <c r="O467" s="14">
        <f t="shared" si="124"/>
        <v>9.1681520251123E-3</v>
      </c>
      <c r="P467" s="19" t="s">
        <v>953</v>
      </c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</row>
    <row r="468" spans="1:71" ht="16.5" customHeight="1" x14ac:dyDescent="0.3">
      <c r="A468" s="22"/>
      <c r="B468" s="29"/>
      <c r="C468" s="18" t="e">
        <f t="shared" ref="C468:N468" si="126">C466/B466-1</f>
        <v>#DIV/0!</v>
      </c>
      <c r="D468" s="18" t="e">
        <f t="shared" si="126"/>
        <v>#DIV/0!</v>
      </c>
      <c r="E468" s="18" t="e">
        <f t="shared" si="126"/>
        <v>#DIV/0!</v>
      </c>
      <c r="F468" s="18" t="e">
        <f t="shared" si="126"/>
        <v>#DIV/0!</v>
      </c>
      <c r="G468" s="18" t="e">
        <f t="shared" si="126"/>
        <v>#DIV/0!</v>
      </c>
      <c r="H468" s="18">
        <f t="shared" si="126"/>
        <v>3.2590967265004522</v>
      </c>
      <c r="I468" s="18">
        <f t="shared" si="126"/>
        <v>-0.12287609297181135</v>
      </c>
      <c r="J468" s="18">
        <f t="shared" si="126"/>
        <v>2.2235744757703735E-2</v>
      </c>
      <c r="K468" s="18">
        <f t="shared" si="126"/>
        <v>7.4371207628037395E-2</v>
      </c>
      <c r="L468" s="18">
        <f t="shared" si="126"/>
        <v>9.928529845693479E-2</v>
      </c>
      <c r="M468" s="18">
        <f t="shared" si="126"/>
        <v>0.15780869274444354</v>
      </c>
      <c r="N468" s="18">
        <f t="shared" si="126"/>
        <v>-5.1442028526260564E-2</v>
      </c>
      <c r="O468" s="26"/>
      <c r="P468" s="19" t="s">
        <v>958</v>
      </c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/>
      <c r="BM468" s="22"/>
      <c r="BN468" s="22"/>
      <c r="BO468" s="22"/>
      <c r="BP468" s="22"/>
      <c r="BQ468" s="22"/>
      <c r="BR468" s="22"/>
      <c r="BS468" s="22"/>
    </row>
    <row r="469" spans="1:71" ht="16.5" customHeight="1" x14ac:dyDescent="0.3">
      <c r="A469" s="3"/>
      <c r="B469" s="160" t="s">
        <v>960</v>
      </c>
      <c r="C469" s="147"/>
      <c r="D469" s="147"/>
      <c r="E469" s="147"/>
      <c r="F469" s="147"/>
      <c r="G469" s="147"/>
      <c r="H469" s="147"/>
      <c r="I469" s="147"/>
      <c r="J469" s="147"/>
      <c r="K469" s="147"/>
      <c r="L469" s="147"/>
      <c r="M469" s="147"/>
      <c r="N469" s="148"/>
      <c r="O469" s="14"/>
      <c r="P469" s="17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</row>
    <row r="470" spans="1:71" ht="16.5" customHeight="1" x14ac:dyDescent="0.3">
      <c r="A470" s="3"/>
      <c r="B470" s="25" t="str">
        <f t="shared" ref="B470:N470" si="127">IFERROR(B448-B462,"")</f>
        <v/>
      </c>
      <c r="C470" s="25" t="str">
        <f t="shared" si="127"/>
        <v/>
      </c>
      <c r="D470" s="25" t="str">
        <f t="shared" si="127"/>
        <v/>
      </c>
      <c r="E470" s="25" t="str">
        <f t="shared" si="127"/>
        <v/>
      </c>
      <c r="F470" s="25" t="str">
        <f t="shared" si="127"/>
        <v/>
      </c>
      <c r="G470" s="25" t="str">
        <f t="shared" si="127"/>
        <v/>
      </c>
      <c r="H470" s="25">
        <f t="shared" si="127"/>
        <v>300947</v>
      </c>
      <c r="I470" s="25">
        <f t="shared" si="127"/>
        <v>220714</v>
      </c>
      <c r="J470" s="25">
        <f t="shared" si="127"/>
        <v>251208</v>
      </c>
      <c r="K470" s="25">
        <f t="shared" si="127"/>
        <v>180234</v>
      </c>
      <c r="L470" s="25">
        <f t="shared" si="127"/>
        <v>276694</v>
      </c>
      <c r="M470" s="25">
        <f t="shared" si="127"/>
        <v>289304</v>
      </c>
      <c r="N470" s="25">
        <f t="shared" si="127"/>
        <v>296610</v>
      </c>
      <c r="O470" s="14"/>
      <c r="P470" s="17" t="s">
        <v>949</v>
      </c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</row>
    <row r="471" spans="1:71" ht="16.5" customHeight="1" x14ac:dyDescent="0.3">
      <c r="A471" s="3"/>
      <c r="B471" s="15" t="str">
        <f t="shared" ref="B471:N471" si="128">IFERROR(B449-B463,"")</f>
        <v/>
      </c>
      <c r="C471" s="15" t="str">
        <f t="shared" si="128"/>
        <v/>
      </c>
      <c r="D471" s="15" t="str">
        <f t="shared" si="128"/>
        <v/>
      </c>
      <c r="E471" s="15" t="str">
        <f t="shared" si="128"/>
        <v/>
      </c>
      <c r="F471" s="15" t="str">
        <f t="shared" si="128"/>
        <v/>
      </c>
      <c r="G471" s="15" t="str">
        <f t="shared" si="128"/>
        <v/>
      </c>
      <c r="H471" s="15">
        <f t="shared" si="128"/>
        <v>272123</v>
      </c>
      <c r="I471" s="15">
        <f t="shared" si="128"/>
        <v>335765</v>
      </c>
      <c r="J471" s="15">
        <f t="shared" si="128"/>
        <v>382558</v>
      </c>
      <c r="K471" s="15">
        <f t="shared" si="128"/>
        <v>360085</v>
      </c>
      <c r="L471" s="15">
        <f t="shared" si="128"/>
        <v>306922</v>
      </c>
      <c r="M471" s="15">
        <f t="shared" si="128"/>
        <v>348536</v>
      </c>
      <c r="N471" s="15">
        <f t="shared" si="128"/>
        <v>249524</v>
      </c>
      <c r="O471" s="14"/>
      <c r="P471" s="17" t="s">
        <v>950</v>
      </c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</row>
    <row r="472" spans="1:71" ht="16.5" customHeight="1" x14ac:dyDescent="0.3">
      <c r="A472" s="3"/>
      <c r="B472" s="15" t="str">
        <f t="shared" ref="B472:N472" si="129">IFERROR(B450-B464,"")</f>
        <v/>
      </c>
      <c r="C472" s="15" t="str">
        <f t="shared" si="129"/>
        <v/>
      </c>
      <c r="D472" s="15" t="str">
        <f t="shared" si="129"/>
        <v/>
      </c>
      <c r="E472" s="15" t="str">
        <f t="shared" si="129"/>
        <v/>
      </c>
      <c r="F472" s="15" t="str">
        <f t="shared" si="129"/>
        <v/>
      </c>
      <c r="G472" s="15" t="str">
        <f t="shared" si="129"/>
        <v/>
      </c>
      <c r="H472" s="15">
        <f t="shared" si="129"/>
        <v>295894</v>
      </c>
      <c r="I472" s="15">
        <f t="shared" si="129"/>
        <v>229674</v>
      </c>
      <c r="J472" s="15">
        <f t="shared" si="129"/>
        <v>276559</v>
      </c>
      <c r="K472" s="15">
        <f t="shared" si="129"/>
        <v>275943</v>
      </c>
      <c r="L472" s="15">
        <f t="shared" si="129"/>
        <v>212178</v>
      </c>
      <c r="M472" s="15">
        <f t="shared" si="129"/>
        <v>323400</v>
      </c>
      <c r="N472" s="15" t="str">
        <f t="shared" si="129"/>
        <v/>
      </c>
      <c r="O472" s="14"/>
      <c r="P472" s="17" t="s">
        <v>951</v>
      </c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</row>
    <row r="473" spans="1:71" ht="16.5" customHeight="1" x14ac:dyDescent="0.3">
      <c r="A473" s="3"/>
      <c r="B473" s="28" t="str">
        <f t="shared" ref="B473:N473" si="130">IFERROR(B451-B465,"")</f>
        <v/>
      </c>
      <c r="C473" s="28" t="str">
        <f t="shared" si="130"/>
        <v/>
      </c>
      <c r="D473" s="28" t="str">
        <f t="shared" si="130"/>
        <v/>
      </c>
      <c r="E473" s="28" t="str">
        <f t="shared" si="130"/>
        <v/>
      </c>
      <c r="F473" s="28" t="str">
        <f t="shared" si="130"/>
        <v/>
      </c>
      <c r="G473" s="28">
        <f t="shared" si="130"/>
        <v>196385.88749999995</v>
      </c>
      <c r="H473" s="28">
        <f t="shared" si="130"/>
        <v>248170.39999999997</v>
      </c>
      <c r="I473" s="28">
        <f t="shared" si="130"/>
        <v>236731.14999999997</v>
      </c>
      <c r="J473" s="28">
        <f t="shared" si="130"/>
        <v>278234.16000000003</v>
      </c>
      <c r="K473" s="28">
        <f t="shared" si="130"/>
        <v>233793.32000000007</v>
      </c>
      <c r="L473" s="28">
        <f t="shared" si="130"/>
        <v>231247.93</v>
      </c>
      <c r="M473" s="28">
        <f t="shared" si="130"/>
        <v>254390.23399999994</v>
      </c>
      <c r="N473" s="28" t="str">
        <f t="shared" si="130"/>
        <v/>
      </c>
      <c r="O473" s="14"/>
      <c r="P473" s="17" t="s">
        <v>957</v>
      </c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</row>
    <row r="474" spans="1:71" ht="16.5" customHeight="1" x14ac:dyDescent="0.3">
      <c r="A474" s="3"/>
      <c r="B474" s="25">
        <f t="shared" ref="B474:N474" si="131">IFERROR(B452-B466,"")</f>
        <v>0</v>
      </c>
      <c r="C474" s="25">
        <f t="shared" si="131"/>
        <v>0</v>
      </c>
      <c r="D474" s="25">
        <f t="shared" si="131"/>
        <v>0</v>
      </c>
      <c r="E474" s="25">
        <f t="shared" si="131"/>
        <v>0</v>
      </c>
      <c r="F474" s="25">
        <f t="shared" si="131"/>
        <v>0</v>
      </c>
      <c r="G474" s="25">
        <f t="shared" si="131"/>
        <v>196385.88749999995</v>
      </c>
      <c r="H474" s="25">
        <f t="shared" si="131"/>
        <v>1117134.3999999999</v>
      </c>
      <c r="I474" s="25">
        <f t="shared" si="131"/>
        <v>1022884.1499999999</v>
      </c>
      <c r="J474" s="25">
        <f t="shared" si="131"/>
        <v>1188559.1600000001</v>
      </c>
      <c r="K474" s="25">
        <f t="shared" si="131"/>
        <v>1050055.3199999998</v>
      </c>
      <c r="L474" s="25">
        <f t="shared" si="131"/>
        <v>1027041.9299999997</v>
      </c>
      <c r="M474" s="25">
        <f t="shared" si="131"/>
        <v>1215630.2339999999</v>
      </c>
      <c r="N474" s="25">
        <f t="shared" si="131"/>
        <v>1092268</v>
      </c>
      <c r="O474" s="14">
        <f t="shared" ref="O474:O475" si="132">RATE(M$335-H$335,,-H474,M474)</f>
        <v>1.7042762280342821E-2</v>
      </c>
      <c r="P474" s="17" t="s">
        <v>952</v>
      </c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</row>
    <row r="475" spans="1:71" ht="16.5" customHeight="1" x14ac:dyDescent="0.3">
      <c r="A475" s="3"/>
      <c r="B475" s="18" t="e">
        <f t="shared" ref="B475:N475" si="133">B474/B$452</f>
        <v>#DIV/0!</v>
      </c>
      <c r="C475" s="18" t="e">
        <f t="shared" si="133"/>
        <v>#DIV/0!</v>
      </c>
      <c r="D475" s="18" t="e">
        <f t="shared" si="133"/>
        <v>#DIV/0!</v>
      </c>
      <c r="E475" s="18" t="e">
        <f t="shared" si="133"/>
        <v>#DIV/0!</v>
      </c>
      <c r="F475" s="18" t="e">
        <f t="shared" si="133"/>
        <v>#DIV/0!</v>
      </c>
      <c r="G475" s="18">
        <f t="shared" si="133"/>
        <v>0.32981488711939794</v>
      </c>
      <c r="H475" s="18">
        <f t="shared" si="133"/>
        <v>0.39660315227207288</v>
      </c>
      <c r="I475" s="18">
        <f t="shared" si="133"/>
        <v>0.40692969319130196</v>
      </c>
      <c r="J475" s="18">
        <f t="shared" si="133"/>
        <v>0.43818064389536471</v>
      </c>
      <c r="K475" s="18">
        <f t="shared" si="133"/>
        <v>0.39074455007888026</v>
      </c>
      <c r="L475" s="18">
        <f t="shared" si="133"/>
        <v>0.36331519768805404</v>
      </c>
      <c r="M475" s="18">
        <f t="shared" si="133"/>
        <v>0.36843112551811108</v>
      </c>
      <c r="N475" s="18">
        <f t="shared" si="133"/>
        <v>0.35591306121571187</v>
      </c>
      <c r="O475" s="14">
        <f t="shared" si="132"/>
        <v>-1.4628424584991317E-2</v>
      </c>
      <c r="P475" s="34" t="s">
        <v>961</v>
      </c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</row>
    <row r="476" spans="1:71" ht="16.5" customHeight="1" x14ac:dyDescent="0.3">
      <c r="A476" s="22"/>
      <c r="B476" s="29"/>
      <c r="C476" s="18" t="e">
        <f t="shared" ref="C476:N476" si="134">C474/B474-1</f>
        <v>#DIV/0!</v>
      </c>
      <c r="D476" s="18" t="e">
        <f t="shared" si="134"/>
        <v>#DIV/0!</v>
      </c>
      <c r="E476" s="18" t="e">
        <f t="shared" si="134"/>
        <v>#DIV/0!</v>
      </c>
      <c r="F476" s="18" t="e">
        <f t="shared" si="134"/>
        <v>#DIV/0!</v>
      </c>
      <c r="G476" s="18" t="e">
        <f t="shared" si="134"/>
        <v>#DIV/0!</v>
      </c>
      <c r="H476" s="18">
        <f t="shared" si="134"/>
        <v>4.6884657763404727</v>
      </c>
      <c r="I476" s="18">
        <f t="shared" si="134"/>
        <v>-8.4367870150628299E-2</v>
      </c>
      <c r="J476" s="18">
        <f t="shared" si="134"/>
        <v>0.16196849858314866</v>
      </c>
      <c r="K476" s="18">
        <f t="shared" si="134"/>
        <v>-0.11653087592207045</v>
      </c>
      <c r="L476" s="18">
        <f t="shared" si="134"/>
        <v>-2.1916359606653946E-2</v>
      </c>
      <c r="M476" s="18">
        <f t="shared" si="134"/>
        <v>0.18362278938309773</v>
      </c>
      <c r="N476" s="18">
        <f t="shared" si="134"/>
        <v>-0.10148006404388255</v>
      </c>
      <c r="O476" s="26"/>
      <c r="P476" s="19" t="s">
        <v>958</v>
      </c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  <c r="BS476" s="22"/>
    </row>
    <row r="477" spans="1:71" ht="16.5" customHeight="1" x14ac:dyDescent="0.3">
      <c r="A477" s="3"/>
      <c r="B477" s="158" t="s">
        <v>962</v>
      </c>
      <c r="C477" s="147"/>
      <c r="D477" s="147"/>
      <c r="E477" s="147"/>
      <c r="F477" s="147"/>
      <c r="G477" s="147"/>
      <c r="H477" s="147"/>
      <c r="I477" s="147"/>
      <c r="J477" s="147"/>
      <c r="K477" s="147"/>
      <c r="L477" s="147"/>
      <c r="M477" s="147"/>
      <c r="N477" s="148"/>
      <c r="O477" s="14"/>
      <c r="P477" s="6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</row>
    <row r="478" spans="1:71" ht="16.5" customHeight="1" x14ac:dyDescent="0.3">
      <c r="A478" s="3"/>
      <c r="B478" s="146" t="s">
        <v>853</v>
      </c>
      <c r="C478" s="147"/>
      <c r="D478" s="147"/>
      <c r="E478" s="147"/>
      <c r="F478" s="147"/>
      <c r="G478" s="147"/>
      <c r="H478" s="147"/>
      <c r="I478" s="147"/>
      <c r="J478" s="147"/>
      <c r="K478" s="147"/>
      <c r="L478" s="147"/>
      <c r="M478" s="147"/>
      <c r="N478" s="148"/>
      <c r="O478" s="14"/>
      <c r="P478" s="6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</row>
    <row r="479" spans="1:71" ht="16.5" customHeight="1" x14ac:dyDescent="0.3">
      <c r="A479" s="3"/>
      <c r="B479" s="25" t="str">
        <f t="shared" ref="B479:N479" si="135">IFERROR(VLOOKUP($B$478,$141:$214,MATCH($P479&amp;"/"&amp;B$335,$139:$139,0),FALSE),"")</f>
        <v/>
      </c>
      <c r="C479" s="25" t="str">
        <f t="shared" si="135"/>
        <v/>
      </c>
      <c r="D479" s="25" t="str">
        <f t="shared" si="135"/>
        <v/>
      </c>
      <c r="E479" s="25" t="str">
        <f t="shared" si="135"/>
        <v/>
      </c>
      <c r="F479" s="25" t="str">
        <f t="shared" si="135"/>
        <v/>
      </c>
      <c r="G479" s="25" t="str">
        <f t="shared" si="135"/>
        <v/>
      </c>
      <c r="H479" s="25">
        <f t="shared" si="135"/>
        <v>82533</v>
      </c>
      <c r="I479" s="25">
        <f t="shared" si="135"/>
        <v>79456</v>
      </c>
      <c r="J479" s="25">
        <f t="shared" si="135"/>
        <v>117578</v>
      </c>
      <c r="K479" s="25">
        <f t="shared" si="135"/>
        <v>69445</v>
      </c>
      <c r="L479" s="25">
        <f t="shared" si="135"/>
        <v>80069</v>
      </c>
      <c r="M479" s="25">
        <f t="shared" si="135"/>
        <v>99111</v>
      </c>
      <c r="N479" s="25">
        <f t="shared" si="135"/>
        <v>106005</v>
      </c>
      <c r="O479" s="14"/>
      <c r="P479" s="17" t="s">
        <v>949</v>
      </c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</row>
    <row r="480" spans="1:71" ht="16.5" customHeight="1" x14ac:dyDescent="0.3">
      <c r="A480" s="3"/>
      <c r="B480" s="15" t="str">
        <f t="shared" ref="B480:N480" si="136">IFERROR(VLOOKUP($B$478,$141:$214,MATCH($P480&amp;"/"&amp;B$335,$139:$139,0),FALSE),"")</f>
        <v/>
      </c>
      <c r="C480" s="15" t="str">
        <f t="shared" si="136"/>
        <v/>
      </c>
      <c r="D480" s="15" t="str">
        <f t="shared" si="136"/>
        <v/>
      </c>
      <c r="E480" s="15" t="str">
        <f t="shared" si="136"/>
        <v/>
      </c>
      <c r="F480" s="15" t="str">
        <f t="shared" si="136"/>
        <v/>
      </c>
      <c r="G480" s="15" t="str">
        <f t="shared" si="136"/>
        <v/>
      </c>
      <c r="H480" s="15">
        <f t="shared" si="136"/>
        <v>101633</v>
      </c>
      <c r="I480" s="15">
        <f t="shared" si="136"/>
        <v>122238</v>
      </c>
      <c r="J480" s="15">
        <f t="shared" si="136"/>
        <v>146506</v>
      </c>
      <c r="K480" s="15">
        <f t="shared" si="136"/>
        <v>111210</v>
      </c>
      <c r="L480" s="15">
        <f t="shared" si="136"/>
        <v>92895</v>
      </c>
      <c r="M480" s="15">
        <f t="shared" si="136"/>
        <v>108810</v>
      </c>
      <c r="N480" s="15">
        <f t="shared" si="136"/>
        <v>93658</v>
      </c>
      <c r="O480" s="14"/>
      <c r="P480" s="17" t="s">
        <v>950</v>
      </c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</row>
    <row r="481" spans="1:71" ht="16.5" customHeight="1" x14ac:dyDescent="0.3">
      <c r="A481" s="3"/>
      <c r="B481" s="15" t="str">
        <f t="shared" ref="B481:N481" si="137">IFERROR(VLOOKUP($B$478,$141:$214,MATCH($P481&amp;"/"&amp;B$335,$139:$139,0),FALSE),"")</f>
        <v/>
      </c>
      <c r="C481" s="15" t="str">
        <f t="shared" si="137"/>
        <v/>
      </c>
      <c r="D481" s="15" t="str">
        <f t="shared" si="137"/>
        <v/>
      </c>
      <c r="E481" s="15" t="str">
        <f t="shared" si="137"/>
        <v/>
      </c>
      <c r="F481" s="15" t="str">
        <f t="shared" si="137"/>
        <v/>
      </c>
      <c r="G481" s="15" t="str">
        <f t="shared" si="137"/>
        <v/>
      </c>
      <c r="H481" s="15">
        <f t="shared" si="137"/>
        <v>144584</v>
      </c>
      <c r="I481" s="15">
        <f t="shared" si="137"/>
        <v>108880</v>
      </c>
      <c r="J481" s="15">
        <f t="shared" si="137"/>
        <v>112614</v>
      </c>
      <c r="K481" s="15">
        <f t="shared" si="137"/>
        <v>91053</v>
      </c>
      <c r="L481" s="15">
        <f t="shared" si="137"/>
        <v>78299</v>
      </c>
      <c r="M481" s="15">
        <f t="shared" si="137"/>
        <v>136863</v>
      </c>
      <c r="N481" s="15" t="str">
        <f t="shared" si="137"/>
        <v/>
      </c>
      <c r="O481" s="14"/>
      <c r="P481" s="17" t="s">
        <v>951</v>
      </c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</row>
    <row r="482" spans="1:71" ht="16.5" customHeight="1" x14ac:dyDescent="0.3">
      <c r="A482" s="3"/>
      <c r="B482" s="28" t="str">
        <f t="shared" ref="B482:N482" si="138">IFERROR(VLOOKUP($B$478,$141:$214,MATCH($P482&amp;"/"&amp;B$335,$139:$139,0),FALSE),"")</f>
        <v/>
      </c>
      <c r="C482" s="28" t="str">
        <f t="shared" si="138"/>
        <v/>
      </c>
      <c r="D482" s="28" t="str">
        <f t="shared" si="138"/>
        <v/>
      </c>
      <c r="E482" s="28" t="str">
        <f t="shared" si="138"/>
        <v/>
      </c>
      <c r="F482" s="28" t="str">
        <f t="shared" si="138"/>
        <v/>
      </c>
      <c r="G482" s="28">
        <f t="shared" si="138"/>
        <v>103887.08749999999</v>
      </c>
      <c r="H482" s="28">
        <f t="shared" si="138"/>
        <v>145482.72</v>
      </c>
      <c r="I482" s="28">
        <f t="shared" si="138"/>
        <v>151901.74</v>
      </c>
      <c r="J482" s="28">
        <f t="shared" si="138"/>
        <v>129636.47</v>
      </c>
      <c r="K482" s="28">
        <f t="shared" si="138"/>
        <v>91784.08</v>
      </c>
      <c r="L482" s="28">
        <f t="shared" si="138"/>
        <v>132225</v>
      </c>
      <c r="M482" s="28">
        <f t="shared" si="138"/>
        <v>145326.41800000001</v>
      </c>
      <c r="N482" s="28" t="str">
        <f t="shared" si="138"/>
        <v/>
      </c>
      <c r="O482" s="14"/>
      <c r="P482" s="17" t="s">
        <v>957</v>
      </c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</row>
    <row r="483" spans="1:71" ht="16.5" customHeight="1" x14ac:dyDescent="0.3">
      <c r="A483" s="3"/>
      <c r="B483" s="28">
        <f t="shared" ref="B483:M483" si="139">SUM(B479:B482)</f>
        <v>0</v>
      </c>
      <c r="C483" s="28">
        <f t="shared" si="139"/>
        <v>0</v>
      </c>
      <c r="D483" s="28">
        <f t="shared" si="139"/>
        <v>0</v>
      </c>
      <c r="E483" s="28">
        <f t="shared" si="139"/>
        <v>0</v>
      </c>
      <c r="F483" s="28">
        <f t="shared" si="139"/>
        <v>0</v>
      </c>
      <c r="G483" s="28">
        <f t="shared" si="139"/>
        <v>103887.08749999999</v>
      </c>
      <c r="H483" s="28">
        <f t="shared" si="139"/>
        <v>474232.72</v>
      </c>
      <c r="I483" s="28">
        <f t="shared" si="139"/>
        <v>462475.74</v>
      </c>
      <c r="J483" s="28">
        <f t="shared" si="139"/>
        <v>506334.47</v>
      </c>
      <c r="K483" s="28">
        <f t="shared" si="139"/>
        <v>363492.08</v>
      </c>
      <c r="L483" s="28">
        <f t="shared" si="139"/>
        <v>383488</v>
      </c>
      <c r="M483" s="28">
        <f t="shared" si="139"/>
        <v>490110.41800000001</v>
      </c>
      <c r="N483" s="28">
        <f>IF(N480="",N479*4,IF(N481="",(N480+N479)*2,IF(N482="",((N481+N480+N479)/3)*4,SUM(N479:N482))))</f>
        <v>399326</v>
      </c>
      <c r="O483" s="14">
        <f t="shared" ref="O483:O484" si="140">RATE(M$335-H$335,,-H483,M483)</f>
        <v>6.6082461216450065E-3</v>
      </c>
      <c r="P483" s="17" t="s">
        <v>952</v>
      </c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</row>
    <row r="484" spans="1:71" ht="16.5" customHeight="1" x14ac:dyDescent="0.3">
      <c r="A484" s="3"/>
      <c r="B484" s="18" t="e">
        <f t="shared" ref="B484:N484" si="141">+B483/(B$452+B$459)</f>
        <v>#DIV/0!</v>
      </c>
      <c r="C484" s="18" t="e">
        <f t="shared" si="141"/>
        <v>#DIV/0!</v>
      </c>
      <c r="D484" s="18" t="e">
        <f t="shared" si="141"/>
        <v>#DIV/0!</v>
      </c>
      <c r="E484" s="18" t="e">
        <f t="shared" si="141"/>
        <v>#DIV/0!</v>
      </c>
      <c r="F484" s="18" t="e">
        <f t="shared" si="141"/>
        <v>#DIV/0!</v>
      </c>
      <c r="G484" s="18">
        <f t="shared" si="141"/>
        <v>0.17239284000055144</v>
      </c>
      <c r="H484" s="18">
        <f t="shared" si="141"/>
        <v>0.16575615888094755</v>
      </c>
      <c r="I484" s="18">
        <f t="shared" si="141"/>
        <v>0.18092853718587495</v>
      </c>
      <c r="J484" s="18">
        <f t="shared" si="141"/>
        <v>0.18135150495688959</v>
      </c>
      <c r="K484" s="18">
        <f t="shared" si="141"/>
        <v>0.13237302302682366</v>
      </c>
      <c r="L484" s="18">
        <f t="shared" si="141"/>
        <v>0.13240865442726091</v>
      </c>
      <c r="M484" s="18">
        <f t="shared" si="141"/>
        <v>0.14467988510633883</v>
      </c>
      <c r="N484" s="18">
        <f t="shared" si="141"/>
        <v>0.12667043089884789</v>
      </c>
      <c r="O484" s="14">
        <f t="shared" si="140"/>
        <v>-2.683227714214953E-2</v>
      </c>
      <c r="P484" s="19" t="s">
        <v>953</v>
      </c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</row>
    <row r="485" spans="1:71" ht="16.5" customHeight="1" x14ac:dyDescent="0.3">
      <c r="A485" s="22"/>
      <c r="B485" s="29"/>
      <c r="C485" s="18" t="e">
        <f t="shared" ref="C485:N485" si="142">C483/B483-1</f>
        <v>#DIV/0!</v>
      </c>
      <c r="D485" s="18" t="e">
        <f t="shared" si="142"/>
        <v>#DIV/0!</v>
      </c>
      <c r="E485" s="18" t="e">
        <f t="shared" si="142"/>
        <v>#DIV/0!</v>
      </c>
      <c r="F485" s="18" t="e">
        <f t="shared" si="142"/>
        <v>#DIV/0!</v>
      </c>
      <c r="G485" s="18" t="e">
        <f t="shared" si="142"/>
        <v>#DIV/0!</v>
      </c>
      <c r="H485" s="18">
        <f t="shared" si="142"/>
        <v>3.5648860836530814</v>
      </c>
      <c r="I485" s="18">
        <f t="shared" si="142"/>
        <v>-2.4791583339082934E-2</v>
      </c>
      <c r="J485" s="18">
        <f t="shared" si="142"/>
        <v>9.4834660948918126E-2</v>
      </c>
      <c r="K485" s="18">
        <f t="shared" si="142"/>
        <v>-0.28211073601210668</v>
      </c>
      <c r="L485" s="18">
        <f t="shared" si="142"/>
        <v>5.5010607108688436E-2</v>
      </c>
      <c r="M485" s="18">
        <f t="shared" si="142"/>
        <v>0.27803325788551403</v>
      </c>
      <c r="N485" s="18">
        <f t="shared" si="142"/>
        <v>-0.18523258160980371</v>
      </c>
      <c r="O485" s="26"/>
      <c r="P485" s="19" t="s">
        <v>958</v>
      </c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22"/>
    </row>
    <row r="486" spans="1:71" ht="16.5" customHeight="1" x14ac:dyDescent="0.3">
      <c r="A486" s="3"/>
      <c r="B486" s="146" t="s">
        <v>854</v>
      </c>
      <c r="C486" s="147"/>
      <c r="D486" s="147"/>
      <c r="E486" s="147"/>
      <c r="F486" s="147"/>
      <c r="G486" s="147"/>
      <c r="H486" s="147"/>
      <c r="I486" s="147"/>
      <c r="J486" s="147"/>
      <c r="K486" s="147"/>
      <c r="L486" s="147"/>
      <c r="M486" s="147"/>
      <c r="N486" s="148"/>
      <c r="O486" s="14"/>
      <c r="P486" s="6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</row>
    <row r="487" spans="1:71" ht="16.5" customHeight="1" x14ac:dyDescent="0.3">
      <c r="A487" s="3"/>
      <c r="B487" s="25" t="str">
        <f t="shared" ref="B487:N487" si="143">IFERROR(VLOOKUP($B$486,$141:$214,MATCH($P487&amp;"/"&amp;B$335,$139:$139,0),FALSE),"")</f>
        <v/>
      </c>
      <c r="C487" s="25" t="str">
        <f t="shared" si="143"/>
        <v/>
      </c>
      <c r="D487" s="25" t="str">
        <f t="shared" si="143"/>
        <v/>
      </c>
      <c r="E487" s="25" t="str">
        <f t="shared" si="143"/>
        <v/>
      </c>
      <c r="F487" s="25" t="str">
        <f t="shared" si="143"/>
        <v/>
      </c>
      <c r="G487" s="25" t="str">
        <f t="shared" si="143"/>
        <v/>
      </c>
      <c r="H487" s="25">
        <f t="shared" si="143"/>
        <v>47113</v>
      </c>
      <c r="I487" s="25">
        <f t="shared" si="143"/>
        <v>55672</v>
      </c>
      <c r="J487" s="25">
        <f t="shared" si="143"/>
        <v>69245</v>
      </c>
      <c r="K487" s="25">
        <f t="shared" si="143"/>
        <v>59514</v>
      </c>
      <c r="L487" s="25">
        <f t="shared" si="143"/>
        <v>72316</v>
      </c>
      <c r="M487" s="25">
        <f t="shared" si="143"/>
        <v>65495</v>
      </c>
      <c r="N487" s="25">
        <f t="shared" si="143"/>
        <v>75057</v>
      </c>
      <c r="O487" s="14"/>
      <c r="P487" s="17" t="s">
        <v>949</v>
      </c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</row>
    <row r="488" spans="1:71" ht="16.5" customHeight="1" x14ac:dyDescent="0.3">
      <c r="A488" s="3"/>
      <c r="B488" s="15" t="str">
        <f t="shared" ref="B488:N488" si="144">IFERROR(VLOOKUP($B$486,$141:$214,MATCH($P488&amp;"/"&amp;B$335,$139:$139,0),FALSE),"")</f>
        <v/>
      </c>
      <c r="C488" s="15" t="str">
        <f t="shared" si="144"/>
        <v/>
      </c>
      <c r="D488" s="15" t="str">
        <f t="shared" si="144"/>
        <v/>
      </c>
      <c r="E488" s="15" t="str">
        <f t="shared" si="144"/>
        <v/>
      </c>
      <c r="F488" s="15" t="str">
        <f t="shared" si="144"/>
        <v/>
      </c>
      <c r="G488" s="15" t="str">
        <f t="shared" si="144"/>
        <v/>
      </c>
      <c r="H488" s="15">
        <f t="shared" si="144"/>
        <v>46887</v>
      </c>
      <c r="I488" s="15">
        <f t="shared" si="144"/>
        <v>60260</v>
      </c>
      <c r="J488" s="15">
        <f t="shared" si="144"/>
        <v>60796</v>
      </c>
      <c r="K488" s="15">
        <f t="shared" si="144"/>
        <v>56740</v>
      </c>
      <c r="L488" s="15">
        <f t="shared" si="144"/>
        <v>67588</v>
      </c>
      <c r="M488" s="15">
        <f t="shared" si="144"/>
        <v>75464</v>
      </c>
      <c r="N488" s="15">
        <f t="shared" si="144"/>
        <v>74563</v>
      </c>
      <c r="O488" s="14"/>
      <c r="P488" s="17" t="s">
        <v>950</v>
      </c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</row>
    <row r="489" spans="1:71" ht="16.5" customHeight="1" x14ac:dyDescent="0.3">
      <c r="A489" s="3"/>
      <c r="B489" s="15" t="str">
        <f t="shared" ref="B489:N489" si="145">IFERROR(VLOOKUP($B$486,$141:$214,MATCH($P489&amp;"/"&amp;B$335,$139:$139,0),FALSE),"")</f>
        <v/>
      </c>
      <c r="C489" s="15" t="str">
        <f t="shared" si="145"/>
        <v/>
      </c>
      <c r="D489" s="15" t="str">
        <f t="shared" si="145"/>
        <v/>
      </c>
      <c r="E489" s="15" t="str">
        <f t="shared" si="145"/>
        <v/>
      </c>
      <c r="F489" s="15" t="str">
        <f t="shared" si="145"/>
        <v/>
      </c>
      <c r="G489" s="15" t="str">
        <f t="shared" si="145"/>
        <v/>
      </c>
      <c r="H489" s="15">
        <f t="shared" si="145"/>
        <v>47229</v>
      </c>
      <c r="I489" s="15">
        <f t="shared" si="145"/>
        <v>46530</v>
      </c>
      <c r="J489" s="15">
        <f t="shared" si="145"/>
        <v>60040</v>
      </c>
      <c r="K489" s="15">
        <f t="shared" si="145"/>
        <v>63467</v>
      </c>
      <c r="L489" s="15">
        <f t="shared" si="145"/>
        <v>60486</v>
      </c>
      <c r="M489" s="15">
        <f t="shared" si="145"/>
        <v>72830</v>
      </c>
      <c r="N489" s="15" t="str">
        <f t="shared" si="145"/>
        <v/>
      </c>
      <c r="O489" s="14"/>
      <c r="P489" s="17" t="s">
        <v>951</v>
      </c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</row>
    <row r="490" spans="1:71" ht="16.5" customHeight="1" x14ac:dyDescent="0.3">
      <c r="A490" s="3"/>
      <c r="B490" s="28" t="str">
        <f t="shared" ref="B490:N490" si="146">IFERROR(VLOOKUP($B$486,$141:$214,MATCH($P490&amp;"/"&amp;B$335,$139:$139,0),FALSE),"")</f>
        <v/>
      </c>
      <c r="C490" s="28" t="str">
        <f t="shared" si="146"/>
        <v/>
      </c>
      <c r="D490" s="28" t="str">
        <f t="shared" si="146"/>
        <v/>
      </c>
      <c r="E490" s="28" t="str">
        <f t="shared" si="146"/>
        <v/>
      </c>
      <c r="F490" s="28" t="str">
        <f t="shared" si="146"/>
        <v/>
      </c>
      <c r="G490" s="28">
        <f t="shared" si="146"/>
        <v>46301.665000000001</v>
      </c>
      <c r="H490" s="28">
        <f t="shared" si="146"/>
        <v>65396.46</v>
      </c>
      <c r="I490" s="28">
        <f t="shared" si="146"/>
        <v>67394.539999999994</v>
      </c>
      <c r="J490" s="28">
        <f t="shared" si="146"/>
        <v>73387.08</v>
      </c>
      <c r="K490" s="28">
        <f t="shared" si="146"/>
        <v>62895.41</v>
      </c>
      <c r="L490" s="28">
        <f t="shared" si="146"/>
        <v>65090.14</v>
      </c>
      <c r="M490" s="28">
        <f t="shared" si="146"/>
        <v>76909.512000000002</v>
      </c>
      <c r="N490" s="28" t="str">
        <f t="shared" si="146"/>
        <v/>
      </c>
      <c r="O490" s="14"/>
      <c r="P490" s="17" t="s">
        <v>957</v>
      </c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</row>
    <row r="491" spans="1:71" ht="16.5" customHeight="1" x14ac:dyDescent="0.3">
      <c r="A491" s="3"/>
      <c r="B491" s="28">
        <f t="shared" ref="B491:M491" si="147">SUM(B487:B490)</f>
        <v>0</v>
      </c>
      <c r="C491" s="28">
        <f t="shared" si="147"/>
        <v>0</v>
      </c>
      <c r="D491" s="28">
        <f t="shared" si="147"/>
        <v>0</v>
      </c>
      <c r="E491" s="28">
        <f t="shared" si="147"/>
        <v>0</v>
      </c>
      <c r="F491" s="28">
        <f t="shared" si="147"/>
        <v>0</v>
      </c>
      <c r="G491" s="28">
        <f t="shared" si="147"/>
        <v>46301.665000000001</v>
      </c>
      <c r="H491" s="28">
        <f t="shared" si="147"/>
        <v>206625.46</v>
      </c>
      <c r="I491" s="28">
        <f t="shared" si="147"/>
        <v>229856.53999999998</v>
      </c>
      <c r="J491" s="28">
        <f t="shared" si="147"/>
        <v>263468.08</v>
      </c>
      <c r="K491" s="28">
        <f t="shared" si="147"/>
        <v>242616.41</v>
      </c>
      <c r="L491" s="28">
        <f t="shared" si="147"/>
        <v>265480.14</v>
      </c>
      <c r="M491" s="28">
        <f t="shared" si="147"/>
        <v>290698.51199999999</v>
      </c>
      <c r="N491" s="28">
        <f>IF(N488="",N487*4,IF(N489="",(N488+N487)*2,IF(N490="",((N489+N488+N487)/3)*4,SUM(N487:N490))))</f>
        <v>299240</v>
      </c>
      <c r="O491" s="14">
        <f t="shared" ref="O491:O492" si="148">RATE(M$335-H$335,,-H491,M491)</f>
        <v>7.06605359176882E-2</v>
      </c>
      <c r="P491" s="17" t="s">
        <v>952</v>
      </c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</row>
    <row r="492" spans="1:71" ht="16.5" customHeight="1" x14ac:dyDescent="0.3">
      <c r="A492" s="3"/>
      <c r="B492" s="18" t="e">
        <f t="shared" ref="B492:N492" si="149">+B491/(B$452+B$459)</f>
        <v>#DIV/0!</v>
      </c>
      <c r="C492" s="18" t="e">
        <f t="shared" si="149"/>
        <v>#DIV/0!</v>
      </c>
      <c r="D492" s="18" t="e">
        <f t="shared" si="149"/>
        <v>#DIV/0!</v>
      </c>
      <c r="E492" s="18" t="e">
        <f t="shared" si="149"/>
        <v>#DIV/0!</v>
      </c>
      <c r="F492" s="18" t="e">
        <f t="shared" si="149"/>
        <v>#DIV/0!</v>
      </c>
      <c r="G492" s="18">
        <f t="shared" si="149"/>
        <v>7.6834144821935957E-2</v>
      </c>
      <c r="H492" s="18">
        <f t="shared" si="149"/>
        <v>7.2220749712522736E-2</v>
      </c>
      <c r="I492" s="18">
        <f t="shared" si="149"/>
        <v>8.9923868319679981E-2</v>
      </c>
      <c r="J492" s="18">
        <f t="shared" si="149"/>
        <v>9.4365159093557638E-2</v>
      </c>
      <c r="K492" s="18">
        <f t="shared" si="149"/>
        <v>8.8353692954232427E-2</v>
      </c>
      <c r="L492" s="18">
        <f t="shared" si="149"/>
        <v>9.1663541270028917E-2</v>
      </c>
      <c r="M492" s="18">
        <f t="shared" si="149"/>
        <v>8.5813779450702593E-2</v>
      </c>
      <c r="N492" s="18">
        <f t="shared" si="149"/>
        <v>9.492209308227173E-2</v>
      </c>
      <c r="O492" s="14">
        <f t="shared" si="148"/>
        <v>3.5092132125586345E-2</v>
      </c>
      <c r="P492" s="19" t="s">
        <v>953</v>
      </c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</row>
    <row r="493" spans="1:71" ht="16.5" customHeight="1" x14ac:dyDescent="0.3">
      <c r="A493" s="22"/>
      <c r="B493" s="29"/>
      <c r="C493" s="18" t="e">
        <f t="shared" ref="C493:N493" si="150">C491/B491-1</f>
        <v>#DIV/0!</v>
      </c>
      <c r="D493" s="18" t="e">
        <f t="shared" si="150"/>
        <v>#DIV/0!</v>
      </c>
      <c r="E493" s="18" t="e">
        <f t="shared" si="150"/>
        <v>#DIV/0!</v>
      </c>
      <c r="F493" s="18" t="e">
        <f t="shared" si="150"/>
        <v>#DIV/0!</v>
      </c>
      <c r="G493" s="18" t="e">
        <f t="shared" si="150"/>
        <v>#DIV/0!</v>
      </c>
      <c r="H493" s="18">
        <f t="shared" si="150"/>
        <v>3.4625924359307598</v>
      </c>
      <c r="I493" s="18">
        <f t="shared" si="150"/>
        <v>0.11243086887743647</v>
      </c>
      <c r="J493" s="18">
        <f t="shared" si="150"/>
        <v>0.1462283387716532</v>
      </c>
      <c r="K493" s="18">
        <f t="shared" si="150"/>
        <v>-7.9143059758890022E-2</v>
      </c>
      <c r="L493" s="18">
        <f t="shared" si="150"/>
        <v>9.4238184465758046E-2</v>
      </c>
      <c r="M493" s="18">
        <f t="shared" si="150"/>
        <v>9.4991557560576645E-2</v>
      </c>
      <c r="N493" s="18">
        <f t="shared" si="150"/>
        <v>2.93826340604042E-2</v>
      </c>
      <c r="O493" s="26"/>
      <c r="P493" s="19" t="s">
        <v>958</v>
      </c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22"/>
    </row>
    <row r="494" spans="1:71" ht="16.5" customHeight="1" x14ac:dyDescent="0.3">
      <c r="A494" s="3"/>
      <c r="B494" s="158" t="s">
        <v>852</v>
      </c>
      <c r="C494" s="147"/>
      <c r="D494" s="147"/>
      <c r="E494" s="147"/>
      <c r="F494" s="147"/>
      <c r="G494" s="147"/>
      <c r="H494" s="147"/>
      <c r="I494" s="147"/>
      <c r="J494" s="147"/>
      <c r="K494" s="147"/>
      <c r="L494" s="147"/>
      <c r="M494" s="147"/>
      <c r="N494" s="148"/>
      <c r="O494" s="14"/>
      <c r="P494" s="6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</row>
    <row r="495" spans="1:71" ht="16.5" customHeight="1" x14ac:dyDescent="0.3">
      <c r="A495" s="3"/>
      <c r="B495" s="25" t="str">
        <f t="shared" ref="B495:N495" si="151">IFERROR(VLOOKUP($B$494,$141:$214,MATCH($P495&amp;"/"&amp;B$335,$139:$139,0),FALSE),"")</f>
        <v/>
      </c>
      <c r="C495" s="25" t="str">
        <f t="shared" si="151"/>
        <v/>
      </c>
      <c r="D495" s="25" t="str">
        <f t="shared" si="151"/>
        <v/>
      </c>
      <c r="E495" s="25" t="str">
        <f t="shared" si="151"/>
        <v/>
      </c>
      <c r="F495" s="25" t="str">
        <f t="shared" si="151"/>
        <v/>
      </c>
      <c r="G495" s="25" t="str">
        <f t="shared" si="151"/>
        <v/>
      </c>
      <c r="H495" s="25">
        <f t="shared" si="151"/>
        <v>129646</v>
      </c>
      <c r="I495" s="25">
        <f t="shared" si="151"/>
        <v>135128</v>
      </c>
      <c r="J495" s="25">
        <f t="shared" si="151"/>
        <v>186823</v>
      </c>
      <c r="K495" s="25">
        <f t="shared" si="151"/>
        <v>128959</v>
      </c>
      <c r="L495" s="25">
        <f t="shared" si="151"/>
        <v>152385</v>
      </c>
      <c r="M495" s="25">
        <f t="shared" si="151"/>
        <v>164606</v>
      </c>
      <c r="N495" s="25">
        <f t="shared" si="151"/>
        <v>181062</v>
      </c>
      <c r="O495" s="14"/>
      <c r="P495" s="17" t="s">
        <v>949</v>
      </c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</row>
    <row r="496" spans="1:71" ht="16.5" customHeight="1" x14ac:dyDescent="0.3">
      <c r="A496" s="3"/>
      <c r="B496" s="15" t="str">
        <f t="shared" ref="B496:N496" si="152">IFERROR(VLOOKUP($B$494,$141:$214,MATCH($P496&amp;"/"&amp;B$335,$139:$139,0),FALSE),"")</f>
        <v/>
      </c>
      <c r="C496" s="15" t="str">
        <f t="shared" si="152"/>
        <v/>
      </c>
      <c r="D496" s="15" t="str">
        <f t="shared" si="152"/>
        <v/>
      </c>
      <c r="E496" s="15" t="str">
        <f t="shared" si="152"/>
        <v/>
      </c>
      <c r="F496" s="15" t="str">
        <f t="shared" si="152"/>
        <v/>
      </c>
      <c r="G496" s="15" t="str">
        <f t="shared" si="152"/>
        <v/>
      </c>
      <c r="H496" s="15">
        <f t="shared" si="152"/>
        <v>148520</v>
      </c>
      <c r="I496" s="15">
        <f t="shared" si="152"/>
        <v>182498</v>
      </c>
      <c r="J496" s="15">
        <f t="shared" si="152"/>
        <v>207302</v>
      </c>
      <c r="K496" s="15">
        <f t="shared" si="152"/>
        <v>167950</v>
      </c>
      <c r="L496" s="15">
        <f t="shared" si="152"/>
        <v>160483</v>
      </c>
      <c r="M496" s="15">
        <f t="shared" si="152"/>
        <v>184274</v>
      </c>
      <c r="N496" s="15">
        <f t="shared" si="152"/>
        <v>168221</v>
      </c>
      <c r="O496" s="14"/>
      <c r="P496" s="17" t="s">
        <v>950</v>
      </c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</row>
    <row r="497" spans="1:71" ht="16.5" customHeight="1" x14ac:dyDescent="0.3">
      <c r="A497" s="3"/>
      <c r="B497" s="15" t="str">
        <f t="shared" ref="B497:N497" si="153">IFERROR(VLOOKUP($B$494,$141:$214,MATCH($P497&amp;"/"&amp;B$335,$139:$139,0),FALSE),"")</f>
        <v/>
      </c>
      <c r="C497" s="15" t="str">
        <f t="shared" si="153"/>
        <v/>
      </c>
      <c r="D497" s="15" t="str">
        <f t="shared" si="153"/>
        <v/>
      </c>
      <c r="E497" s="15" t="str">
        <f t="shared" si="153"/>
        <v/>
      </c>
      <c r="F497" s="15" t="str">
        <f t="shared" si="153"/>
        <v/>
      </c>
      <c r="G497" s="15" t="str">
        <f t="shared" si="153"/>
        <v/>
      </c>
      <c r="H497" s="15">
        <f t="shared" si="153"/>
        <v>191813</v>
      </c>
      <c r="I497" s="15">
        <f t="shared" si="153"/>
        <v>155410</v>
      </c>
      <c r="J497" s="15">
        <f t="shared" si="153"/>
        <v>172654</v>
      </c>
      <c r="K497" s="15">
        <f t="shared" si="153"/>
        <v>154520</v>
      </c>
      <c r="L497" s="15">
        <f t="shared" si="153"/>
        <v>138785</v>
      </c>
      <c r="M497" s="15">
        <f t="shared" si="153"/>
        <v>209693</v>
      </c>
      <c r="N497" s="15" t="str">
        <f t="shared" si="153"/>
        <v/>
      </c>
      <c r="O497" s="14"/>
      <c r="P497" s="17" t="s">
        <v>951</v>
      </c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</row>
    <row r="498" spans="1:71" ht="16.5" customHeight="1" x14ac:dyDescent="0.3">
      <c r="A498" s="3"/>
      <c r="B498" s="28" t="str">
        <f t="shared" ref="B498:N498" si="154">IFERROR(VLOOKUP($B$494,$141:$214,MATCH($P498&amp;"/"&amp;B$335,$139:$139,0),FALSE),"")</f>
        <v/>
      </c>
      <c r="C498" s="28" t="str">
        <f t="shared" si="154"/>
        <v/>
      </c>
      <c r="D498" s="28" t="str">
        <f t="shared" si="154"/>
        <v/>
      </c>
      <c r="E498" s="28" t="str">
        <f t="shared" si="154"/>
        <v/>
      </c>
      <c r="F498" s="28" t="str">
        <f t="shared" si="154"/>
        <v/>
      </c>
      <c r="G498" s="28">
        <f t="shared" si="154"/>
        <v>150188.755</v>
      </c>
      <c r="H498" s="28">
        <f t="shared" si="154"/>
        <v>210879.18</v>
      </c>
      <c r="I498" s="28">
        <f t="shared" si="154"/>
        <v>219296.28</v>
      </c>
      <c r="J498" s="28">
        <f t="shared" si="154"/>
        <v>203023.55</v>
      </c>
      <c r="K498" s="28">
        <f t="shared" si="154"/>
        <v>154679.49</v>
      </c>
      <c r="L498" s="28">
        <f t="shared" si="154"/>
        <v>197315.15</v>
      </c>
      <c r="M498" s="28">
        <f t="shared" si="154"/>
        <v>222235.93</v>
      </c>
      <c r="N498" s="28" t="str">
        <f t="shared" si="154"/>
        <v/>
      </c>
      <c r="O498" s="14"/>
      <c r="P498" s="17" t="s">
        <v>957</v>
      </c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</row>
    <row r="499" spans="1:71" ht="16.5" customHeight="1" x14ac:dyDescent="0.3">
      <c r="A499" s="3"/>
      <c r="B499" s="35">
        <f t="shared" ref="B499:M499" si="155">SUM(B495:B498)</f>
        <v>0</v>
      </c>
      <c r="C499" s="35">
        <f t="shared" si="155"/>
        <v>0</v>
      </c>
      <c r="D499" s="35">
        <f t="shared" si="155"/>
        <v>0</v>
      </c>
      <c r="E499" s="35">
        <f t="shared" si="155"/>
        <v>0</v>
      </c>
      <c r="F499" s="35">
        <f t="shared" si="155"/>
        <v>0</v>
      </c>
      <c r="G499" s="35">
        <f t="shared" si="155"/>
        <v>150188.755</v>
      </c>
      <c r="H499" s="35">
        <f t="shared" si="155"/>
        <v>680858.17999999993</v>
      </c>
      <c r="I499" s="35">
        <f t="shared" si="155"/>
        <v>692332.28</v>
      </c>
      <c r="J499" s="35">
        <f t="shared" si="155"/>
        <v>769802.55</v>
      </c>
      <c r="K499" s="35">
        <f t="shared" si="155"/>
        <v>606108.49</v>
      </c>
      <c r="L499" s="35">
        <f t="shared" si="155"/>
        <v>648968.15</v>
      </c>
      <c r="M499" s="35">
        <f t="shared" si="155"/>
        <v>780808.92999999993</v>
      </c>
      <c r="N499" s="35">
        <f>IF(N496="",N495*4,IF(N497="",(N496+N495)*2,IF(N498="",((N497+N496+N495)/3)*4,SUM(N495:N498))))</f>
        <v>698566</v>
      </c>
      <c r="O499" s="14">
        <f t="shared" ref="O499:O500" si="156">RATE(M$335-H$335,,-H499,M499)</f>
        <v>2.7773989229048581E-2</v>
      </c>
      <c r="P499" s="17" t="s">
        <v>952</v>
      </c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</row>
    <row r="500" spans="1:71" ht="16.5" customHeight="1" x14ac:dyDescent="0.3">
      <c r="A500" s="3"/>
      <c r="B500" s="31" t="e">
        <f t="shared" ref="B500:N500" si="157">+B499/(B$452+B$459)</f>
        <v>#DIV/0!</v>
      </c>
      <c r="C500" s="18" t="e">
        <f t="shared" si="157"/>
        <v>#DIV/0!</v>
      </c>
      <c r="D500" s="18" t="e">
        <f t="shared" si="157"/>
        <v>#DIV/0!</v>
      </c>
      <c r="E500" s="18" t="e">
        <f t="shared" si="157"/>
        <v>#DIV/0!</v>
      </c>
      <c r="F500" s="18" t="e">
        <f t="shared" si="157"/>
        <v>#DIV/0!</v>
      </c>
      <c r="G500" s="18">
        <f t="shared" si="157"/>
        <v>0.24922698897105017</v>
      </c>
      <c r="H500" s="18">
        <f t="shared" si="157"/>
        <v>0.23797690859347029</v>
      </c>
      <c r="I500" s="18">
        <f t="shared" si="157"/>
        <v>0.27085240550555495</v>
      </c>
      <c r="J500" s="18">
        <f t="shared" si="157"/>
        <v>0.27571666405044726</v>
      </c>
      <c r="K500" s="18">
        <f t="shared" si="157"/>
        <v>0.22072671598105609</v>
      </c>
      <c r="L500" s="18">
        <f t="shared" si="157"/>
        <v>0.22407219915003554</v>
      </c>
      <c r="M500" s="18">
        <f t="shared" si="157"/>
        <v>0.23049366455704143</v>
      </c>
      <c r="N500" s="18">
        <f t="shared" si="157"/>
        <v>0.22159252398111962</v>
      </c>
      <c r="O500" s="14">
        <f t="shared" si="156"/>
        <v>-6.3696809913934109E-3</v>
      </c>
      <c r="P500" s="19" t="s">
        <v>953</v>
      </c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</row>
    <row r="501" spans="1:71" ht="16.5" customHeight="1" x14ac:dyDescent="0.3">
      <c r="A501" s="22"/>
      <c r="B501" s="29"/>
      <c r="C501" s="18" t="e">
        <f t="shared" ref="C501:N501" si="158">C499/B499-1</f>
        <v>#DIV/0!</v>
      </c>
      <c r="D501" s="18" t="e">
        <f t="shared" si="158"/>
        <v>#DIV/0!</v>
      </c>
      <c r="E501" s="18" t="e">
        <f t="shared" si="158"/>
        <v>#DIV/0!</v>
      </c>
      <c r="F501" s="18" t="e">
        <f t="shared" si="158"/>
        <v>#DIV/0!</v>
      </c>
      <c r="G501" s="18" t="e">
        <f t="shared" si="158"/>
        <v>#DIV/0!</v>
      </c>
      <c r="H501" s="18">
        <f t="shared" si="158"/>
        <v>3.5333499169095575</v>
      </c>
      <c r="I501" s="18">
        <f t="shared" si="158"/>
        <v>1.685240823573575E-2</v>
      </c>
      <c r="J501" s="18">
        <f t="shared" si="158"/>
        <v>0.11189752700827404</v>
      </c>
      <c r="K501" s="18">
        <f t="shared" si="158"/>
        <v>-0.21264421636431319</v>
      </c>
      <c r="L501" s="18">
        <f t="shared" si="158"/>
        <v>7.071285208362621E-2</v>
      </c>
      <c r="M501" s="18">
        <f t="shared" si="158"/>
        <v>0.2031544691368905</v>
      </c>
      <c r="N501" s="18">
        <f t="shared" si="158"/>
        <v>-0.10533041675125299</v>
      </c>
      <c r="O501" s="26"/>
      <c r="P501" s="19" t="s">
        <v>958</v>
      </c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22"/>
    </row>
    <row r="502" spans="1:71" ht="16.5" customHeight="1" x14ac:dyDescent="0.3">
      <c r="A502" s="3"/>
      <c r="B502" s="146" t="s">
        <v>874</v>
      </c>
      <c r="C502" s="147"/>
      <c r="D502" s="147"/>
      <c r="E502" s="147"/>
      <c r="F502" s="147"/>
      <c r="G502" s="147"/>
      <c r="H502" s="147"/>
      <c r="I502" s="147"/>
      <c r="J502" s="147"/>
      <c r="K502" s="147"/>
      <c r="L502" s="147"/>
      <c r="M502" s="147"/>
      <c r="N502" s="148"/>
      <c r="O502" s="14"/>
      <c r="P502" s="6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</row>
    <row r="503" spans="1:71" ht="16.5" customHeight="1" x14ac:dyDescent="0.3">
      <c r="A503" s="3"/>
      <c r="B503" s="25" t="str">
        <f t="shared" ref="B503:N503" si="159">IFERROR(VLOOKUP($B$502,$141:$214,MATCH($P503&amp;"/"&amp;B$335,$139:$139,0),FALSE),"")</f>
        <v/>
      </c>
      <c r="C503" s="25" t="str">
        <f t="shared" si="159"/>
        <v/>
      </c>
      <c r="D503" s="25" t="str">
        <f t="shared" si="159"/>
        <v/>
      </c>
      <c r="E503" s="25" t="str">
        <f t="shared" si="159"/>
        <v/>
      </c>
      <c r="F503" s="25" t="str">
        <f t="shared" si="159"/>
        <v/>
      </c>
      <c r="G503" s="25" t="str">
        <f t="shared" si="159"/>
        <v/>
      </c>
      <c r="H503" s="25">
        <f t="shared" si="159"/>
        <v>0</v>
      </c>
      <c r="I503" s="25">
        <f t="shared" si="159"/>
        <v>4188</v>
      </c>
      <c r="J503" s="25">
        <f t="shared" si="159"/>
        <v>0</v>
      </c>
      <c r="K503" s="25">
        <f t="shared" si="159"/>
        <v>1922</v>
      </c>
      <c r="L503" s="25">
        <f t="shared" si="159"/>
        <v>2568</v>
      </c>
      <c r="M503" s="25">
        <f t="shared" si="159"/>
        <v>949</v>
      </c>
      <c r="N503" s="25">
        <f t="shared" si="159"/>
        <v>28705</v>
      </c>
      <c r="O503" s="14"/>
      <c r="P503" s="17" t="s">
        <v>949</v>
      </c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</row>
    <row r="504" spans="1:71" ht="16.5" customHeight="1" x14ac:dyDescent="0.3">
      <c r="A504" s="3"/>
      <c r="B504" s="15" t="str">
        <f t="shared" ref="B504:N504" si="160">IFERROR(VLOOKUP($B$502,$141:$214,MATCH($P504&amp;"/"&amp;B$335,$139:$139,0),FALSE),"")</f>
        <v/>
      </c>
      <c r="C504" s="15" t="str">
        <f t="shared" si="160"/>
        <v/>
      </c>
      <c r="D504" s="15" t="str">
        <f t="shared" si="160"/>
        <v/>
      </c>
      <c r="E504" s="15" t="str">
        <f t="shared" si="160"/>
        <v/>
      </c>
      <c r="F504" s="15" t="str">
        <f t="shared" si="160"/>
        <v/>
      </c>
      <c r="G504" s="15" t="str">
        <f t="shared" si="160"/>
        <v/>
      </c>
      <c r="H504" s="15">
        <f t="shared" si="160"/>
        <v>5162</v>
      </c>
      <c r="I504" s="15">
        <f t="shared" si="160"/>
        <v>7272</v>
      </c>
      <c r="J504" s="15">
        <f t="shared" si="160"/>
        <v>0</v>
      </c>
      <c r="K504" s="15">
        <f t="shared" si="160"/>
        <v>306</v>
      </c>
      <c r="L504" s="15">
        <f t="shared" si="160"/>
        <v>10798</v>
      </c>
      <c r="M504" s="15">
        <f t="shared" si="160"/>
        <v>9779</v>
      </c>
      <c r="N504" s="15">
        <f t="shared" si="160"/>
        <v>-9472</v>
      </c>
      <c r="O504" s="14"/>
      <c r="P504" s="17" t="s">
        <v>950</v>
      </c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</row>
    <row r="505" spans="1:71" ht="16.5" customHeight="1" x14ac:dyDescent="0.3">
      <c r="A505" s="3"/>
      <c r="B505" s="15" t="str">
        <f t="shared" ref="B505:N505" si="161">IFERROR(VLOOKUP($B$502,$141:$214,MATCH($P505&amp;"/"&amp;B$335,$139:$139,0),FALSE),"")</f>
        <v/>
      </c>
      <c r="C505" s="15" t="str">
        <f t="shared" si="161"/>
        <v/>
      </c>
      <c r="D505" s="15" t="str">
        <f t="shared" si="161"/>
        <v/>
      </c>
      <c r="E505" s="15" t="str">
        <f t="shared" si="161"/>
        <v/>
      </c>
      <c r="F505" s="15" t="str">
        <f t="shared" si="161"/>
        <v/>
      </c>
      <c r="G505" s="15" t="str">
        <f t="shared" si="161"/>
        <v/>
      </c>
      <c r="H505" s="15">
        <f t="shared" si="161"/>
        <v>0</v>
      </c>
      <c r="I505" s="15">
        <f t="shared" si="161"/>
        <v>15412</v>
      </c>
      <c r="J505" s="15">
        <f t="shared" si="161"/>
        <v>0</v>
      </c>
      <c r="K505" s="15">
        <f t="shared" si="161"/>
        <v>0</v>
      </c>
      <c r="L505" s="15">
        <f t="shared" si="161"/>
        <v>2696</v>
      </c>
      <c r="M505" s="15">
        <f t="shared" si="161"/>
        <v>3664</v>
      </c>
      <c r="N505" s="15" t="str">
        <f t="shared" si="161"/>
        <v/>
      </c>
      <c r="O505" s="14"/>
      <c r="P505" s="17" t="s">
        <v>951</v>
      </c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</row>
    <row r="506" spans="1:71" ht="16.5" customHeight="1" x14ac:dyDescent="0.3">
      <c r="A506" s="3"/>
      <c r="B506" s="28" t="str">
        <f t="shared" ref="B506:N506" si="162">IFERROR(VLOOKUP($B$502,$141:$214,MATCH($P506&amp;"/"&amp;B$335,$139:$139,0),FALSE),"")</f>
        <v/>
      </c>
      <c r="C506" s="28" t="str">
        <f t="shared" si="162"/>
        <v/>
      </c>
      <c r="D506" s="28" t="str">
        <f t="shared" si="162"/>
        <v/>
      </c>
      <c r="E506" s="28" t="str">
        <f t="shared" si="162"/>
        <v/>
      </c>
      <c r="F506" s="28" t="str">
        <f t="shared" si="162"/>
        <v/>
      </c>
      <c r="G506" s="28">
        <f t="shared" si="162"/>
        <v>3601.1875</v>
      </c>
      <c r="H506" s="28">
        <f t="shared" si="162"/>
        <v>40.975000000000001</v>
      </c>
      <c r="I506" s="28">
        <f t="shared" si="162"/>
        <v>-4452.3599999999997</v>
      </c>
      <c r="J506" s="28">
        <f t="shared" si="162"/>
        <v>764.45</v>
      </c>
      <c r="K506" s="28">
        <f t="shared" si="162"/>
        <v>0</v>
      </c>
      <c r="L506" s="28">
        <f t="shared" si="162"/>
        <v>0</v>
      </c>
      <c r="M506" s="28">
        <f t="shared" si="162"/>
        <v>4648.2820000000002</v>
      </c>
      <c r="N506" s="28" t="str">
        <f t="shared" si="162"/>
        <v/>
      </c>
      <c r="O506" s="14"/>
      <c r="P506" s="17" t="s">
        <v>957</v>
      </c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</row>
    <row r="507" spans="1:71" ht="16.5" customHeight="1" x14ac:dyDescent="0.3">
      <c r="A507" s="3"/>
      <c r="B507" s="28">
        <f t="shared" ref="B507:M507" si="163">SUM(B503:B506)</f>
        <v>0</v>
      </c>
      <c r="C507" s="28">
        <f t="shared" si="163"/>
        <v>0</v>
      </c>
      <c r="D507" s="28">
        <f t="shared" si="163"/>
        <v>0</v>
      </c>
      <c r="E507" s="28">
        <f t="shared" si="163"/>
        <v>0</v>
      </c>
      <c r="F507" s="28">
        <f t="shared" si="163"/>
        <v>0</v>
      </c>
      <c r="G507" s="28">
        <f t="shared" si="163"/>
        <v>3601.1875</v>
      </c>
      <c r="H507" s="28">
        <f t="shared" si="163"/>
        <v>5202.9750000000004</v>
      </c>
      <c r="I507" s="28">
        <f t="shared" si="163"/>
        <v>22419.64</v>
      </c>
      <c r="J507" s="28">
        <f t="shared" si="163"/>
        <v>764.45</v>
      </c>
      <c r="K507" s="28">
        <f t="shared" si="163"/>
        <v>2228</v>
      </c>
      <c r="L507" s="28">
        <f t="shared" si="163"/>
        <v>16062</v>
      </c>
      <c r="M507" s="28">
        <f t="shared" si="163"/>
        <v>19040.281999999999</v>
      </c>
      <c r="N507" s="28">
        <f>IF(N504="",N503*4,IF(N505="",(N504+N503)*2,IF(N506="",((N505+N504+N503)/3)*4,SUM(N503:N506))))</f>
        <v>38466</v>
      </c>
      <c r="O507" s="14">
        <f t="shared" ref="O507:O508" si="164">RATE(M$335-H$335,,-H507,M507)</f>
        <v>0.29623674202112266</v>
      </c>
      <c r="P507" s="17" t="s">
        <v>952</v>
      </c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</row>
    <row r="508" spans="1:71" ht="16.5" customHeight="1" x14ac:dyDescent="0.3">
      <c r="A508" s="3"/>
      <c r="B508" s="31" t="e">
        <f t="shared" ref="B508:N508" si="165">+B507/(B$452+B$459)</f>
        <v>#DIV/0!</v>
      </c>
      <c r="C508" s="32" t="e">
        <f t="shared" si="165"/>
        <v>#DIV/0!</v>
      </c>
      <c r="D508" s="32" t="e">
        <f t="shared" si="165"/>
        <v>#DIV/0!</v>
      </c>
      <c r="E508" s="32" t="e">
        <f t="shared" si="165"/>
        <v>#DIV/0!</v>
      </c>
      <c r="F508" s="32" t="e">
        <f t="shared" si="165"/>
        <v>#DIV/0!</v>
      </c>
      <c r="G508" s="32">
        <f t="shared" si="165"/>
        <v>5.9759009077955515E-3</v>
      </c>
      <c r="H508" s="32">
        <f t="shared" si="165"/>
        <v>1.8185694794606291E-3</v>
      </c>
      <c r="I508" s="32">
        <f t="shared" si="165"/>
        <v>8.7709523302431595E-3</v>
      </c>
      <c r="J508" s="32">
        <f t="shared" si="165"/>
        <v>2.7379956565922576E-4</v>
      </c>
      <c r="K508" s="32">
        <f t="shared" si="165"/>
        <v>8.1137144804850527E-4</v>
      </c>
      <c r="L508" s="32">
        <f t="shared" si="165"/>
        <v>5.5458001486634904E-3</v>
      </c>
      <c r="M508" s="32">
        <f t="shared" si="165"/>
        <v>5.6206636524757389E-3</v>
      </c>
      <c r="N508" s="33">
        <f t="shared" si="165"/>
        <v>1.2201822057554688E-2</v>
      </c>
      <c r="O508" s="14">
        <f t="shared" si="164"/>
        <v>0.25317447316416097</v>
      </c>
      <c r="P508" s="19" t="s">
        <v>953</v>
      </c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</row>
    <row r="509" spans="1:71" ht="16.5" customHeight="1" x14ac:dyDescent="0.3">
      <c r="A509" s="3"/>
      <c r="B509" s="160" t="s">
        <v>963</v>
      </c>
      <c r="C509" s="147"/>
      <c r="D509" s="147"/>
      <c r="E509" s="147"/>
      <c r="F509" s="147"/>
      <c r="G509" s="147"/>
      <c r="H509" s="147"/>
      <c r="I509" s="147"/>
      <c r="J509" s="147"/>
      <c r="K509" s="147"/>
      <c r="L509" s="147"/>
      <c r="M509" s="147"/>
      <c r="N509" s="148"/>
      <c r="O509" s="14"/>
      <c r="P509" s="6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</row>
    <row r="510" spans="1:71" ht="16.5" customHeight="1" x14ac:dyDescent="0.3">
      <c r="A510" s="3"/>
      <c r="B510" s="25" t="str">
        <f t="shared" ref="B510:N510" si="166">IFERROR(B470+B455-B495-B503,"")</f>
        <v/>
      </c>
      <c r="C510" s="25" t="str">
        <f t="shared" si="166"/>
        <v/>
      </c>
      <c r="D510" s="25" t="str">
        <f t="shared" si="166"/>
        <v/>
      </c>
      <c r="E510" s="25" t="str">
        <f t="shared" si="166"/>
        <v/>
      </c>
      <c r="F510" s="25" t="str">
        <f t="shared" si="166"/>
        <v/>
      </c>
      <c r="G510" s="25" t="str">
        <f t="shared" si="166"/>
        <v/>
      </c>
      <c r="H510" s="25">
        <f t="shared" si="166"/>
        <v>183890</v>
      </c>
      <c r="I510" s="25">
        <f t="shared" si="166"/>
        <v>91411</v>
      </c>
      <c r="J510" s="25">
        <f t="shared" si="166"/>
        <v>76783</v>
      </c>
      <c r="K510" s="25">
        <f t="shared" si="166"/>
        <v>62233</v>
      </c>
      <c r="L510" s="25">
        <f t="shared" si="166"/>
        <v>148619</v>
      </c>
      <c r="M510" s="25">
        <f t="shared" si="166"/>
        <v>145366</v>
      </c>
      <c r="N510" s="25">
        <f t="shared" si="166"/>
        <v>102309</v>
      </c>
      <c r="O510" s="14"/>
      <c r="P510" s="17" t="s">
        <v>949</v>
      </c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</row>
    <row r="511" spans="1:71" ht="16.5" customHeight="1" x14ac:dyDescent="0.3">
      <c r="A511" s="3"/>
      <c r="B511" s="15" t="str">
        <f t="shared" ref="B511:N511" si="167">IFERROR(B471+B456-B496-B504,"")</f>
        <v/>
      </c>
      <c r="C511" s="15" t="str">
        <f t="shared" si="167"/>
        <v/>
      </c>
      <c r="D511" s="15" t="str">
        <f t="shared" si="167"/>
        <v/>
      </c>
      <c r="E511" s="15" t="str">
        <f t="shared" si="167"/>
        <v/>
      </c>
      <c r="F511" s="15" t="str">
        <f t="shared" si="167"/>
        <v/>
      </c>
      <c r="G511" s="15" t="str">
        <f t="shared" si="167"/>
        <v/>
      </c>
      <c r="H511" s="15">
        <f t="shared" si="167"/>
        <v>126939</v>
      </c>
      <c r="I511" s="15">
        <f t="shared" si="167"/>
        <v>157508</v>
      </c>
      <c r="J511" s="15">
        <f t="shared" si="167"/>
        <v>187467</v>
      </c>
      <c r="K511" s="15">
        <f t="shared" si="167"/>
        <v>206429</v>
      </c>
      <c r="L511" s="15">
        <f t="shared" si="167"/>
        <v>147421</v>
      </c>
      <c r="M511" s="15">
        <f t="shared" si="167"/>
        <v>171455</v>
      </c>
      <c r="N511" s="15">
        <f t="shared" si="167"/>
        <v>117090</v>
      </c>
      <c r="O511" s="14"/>
      <c r="P511" s="17" t="s">
        <v>950</v>
      </c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</row>
    <row r="512" spans="1:71" ht="16.5" customHeight="1" x14ac:dyDescent="0.3">
      <c r="A512" s="3"/>
      <c r="B512" s="15" t="str">
        <f t="shared" ref="B512:N512" si="168">IFERROR(B472+B457-B497-B505,"")</f>
        <v/>
      </c>
      <c r="C512" s="15" t="str">
        <f t="shared" si="168"/>
        <v/>
      </c>
      <c r="D512" s="15" t="str">
        <f t="shared" si="168"/>
        <v/>
      </c>
      <c r="E512" s="15" t="str">
        <f t="shared" si="168"/>
        <v/>
      </c>
      <c r="F512" s="15" t="str">
        <f t="shared" si="168"/>
        <v/>
      </c>
      <c r="G512" s="15" t="str">
        <f t="shared" si="168"/>
        <v/>
      </c>
      <c r="H512" s="15">
        <f t="shared" si="168"/>
        <v>118258</v>
      </c>
      <c r="I512" s="15">
        <f t="shared" si="168"/>
        <v>69699</v>
      </c>
      <c r="J512" s="15">
        <f t="shared" si="168"/>
        <v>115838</v>
      </c>
      <c r="K512" s="15">
        <f t="shared" si="168"/>
        <v>135760</v>
      </c>
      <c r="L512" s="15">
        <f t="shared" si="168"/>
        <v>85493</v>
      </c>
      <c r="M512" s="15">
        <f t="shared" si="168"/>
        <v>128309</v>
      </c>
      <c r="N512" s="15" t="str">
        <f t="shared" si="168"/>
        <v/>
      </c>
      <c r="O512" s="14"/>
      <c r="P512" s="17" t="s">
        <v>951</v>
      </c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</row>
    <row r="513" spans="1:71" ht="16.5" customHeight="1" x14ac:dyDescent="0.3">
      <c r="A513" s="3"/>
      <c r="B513" s="28" t="str">
        <f t="shared" ref="B513:N513" si="169">IFERROR(B473+B458-B498-B506,"")</f>
        <v/>
      </c>
      <c r="C513" s="28" t="str">
        <f t="shared" si="169"/>
        <v/>
      </c>
      <c r="D513" s="28" t="str">
        <f t="shared" si="169"/>
        <v/>
      </c>
      <c r="E513" s="28" t="str">
        <f t="shared" si="169"/>
        <v/>
      </c>
      <c r="F513" s="28" t="str">
        <f t="shared" si="169"/>
        <v/>
      </c>
      <c r="G513" s="28">
        <f t="shared" si="169"/>
        <v>49771.524999999936</v>
      </c>
      <c r="H513" s="28">
        <f t="shared" si="169"/>
        <v>46256.254999999983</v>
      </c>
      <c r="I513" s="28">
        <f t="shared" si="169"/>
        <v>31974.939999999959</v>
      </c>
      <c r="J513" s="28">
        <f t="shared" si="169"/>
        <v>117423.37000000007</v>
      </c>
      <c r="K513" s="28">
        <f t="shared" si="169"/>
        <v>95945.620000000083</v>
      </c>
      <c r="L513" s="28">
        <f t="shared" si="169"/>
        <v>49862.5</v>
      </c>
      <c r="M513" s="28">
        <f t="shared" si="169"/>
        <v>58723.95999999997</v>
      </c>
      <c r="N513" s="28" t="str">
        <f t="shared" si="169"/>
        <v/>
      </c>
      <c r="O513" s="14"/>
      <c r="P513" s="17" t="s">
        <v>957</v>
      </c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</row>
    <row r="514" spans="1:71" ht="16.5" customHeight="1" x14ac:dyDescent="0.3">
      <c r="A514" s="3"/>
      <c r="B514" s="35">
        <f t="shared" ref="B514:N514" si="170">IFERROR(B474+B459-B499-B507,"")</f>
        <v>0</v>
      </c>
      <c r="C514" s="28">
        <f t="shared" si="170"/>
        <v>0</v>
      </c>
      <c r="D514" s="28">
        <f t="shared" si="170"/>
        <v>0</v>
      </c>
      <c r="E514" s="28">
        <f t="shared" si="170"/>
        <v>0</v>
      </c>
      <c r="F514" s="28">
        <f t="shared" si="170"/>
        <v>0</v>
      </c>
      <c r="G514" s="28">
        <f t="shared" si="170"/>
        <v>49771.524999999936</v>
      </c>
      <c r="H514" s="28">
        <f t="shared" si="170"/>
        <v>475343.255</v>
      </c>
      <c r="I514" s="28">
        <f t="shared" si="170"/>
        <v>350592.93999999983</v>
      </c>
      <c r="J514" s="28">
        <f t="shared" si="170"/>
        <v>497511.37000000005</v>
      </c>
      <c r="K514" s="28">
        <f t="shared" si="170"/>
        <v>500367.61999999988</v>
      </c>
      <c r="L514" s="28">
        <f t="shared" si="170"/>
        <v>431395.49999999965</v>
      </c>
      <c r="M514" s="28">
        <f t="shared" si="170"/>
        <v>503853.96000000008</v>
      </c>
      <c r="N514" s="28">
        <f t="shared" si="170"/>
        <v>438798</v>
      </c>
      <c r="O514" s="14">
        <f t="shared" ref="O514:O515" si="171">RATE(M$335-H$335,,-H514,M514)</f>
        <v>1.1717979661007955E-2</v>
      </c>
      <c r="P514" s="17" t="s">
        <v>952</v>
      </c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</row>
    <row r="515" spans="1:71" ht="16.5" customHeight="1" x14ac:dyDescent="0.3">
      <c r="A515" s="3"/>
      <c r="B515" s="18" t="e">
        <f t="shared" ref="B515:N515" si="172">+B514/(B$452+B$459)</f>
        <v>#DIV/0!</v>
      </c>
      <c r="C515" s="18" t="e">
        <f t="shared" si="172"/>
        <v>#DIV/0!</v>
      </c>
      <c r="D515" s="18" t="e">
        <f t="shared" si="172"/>
        <v>#DIV/0!</v>
      </c>
      <c r="E515" s="18" t="e">
        <f t="shared" si="172"/>
        <v>#DIV/0!</v>
      </c>
      <c r="F515" s="18" t="e">
        <f t="shared" si="172"/>
        <v>#DIV/0!</v>
      </c>
      <c r="G515" s="18">
        <f t="shared" si="172"/>
        <v>8.2592117580622668E-2</v>
      </c>
      <c r="H515" s="18">
        <f t="shared" si="172"/>
        <v>0.16614431855053521</v>
      </c>
      <c r="I515" s="18">
        <f t="shared" si="172"/>
        <v>0.13715804375359278</v>
      </c>
      <c r="J515" s="18">
        <f t="shared" si="172"/>
        <v>0.1781913755203432</v>
      </c>
      <c r="K515" s="18">
        <f t="shared" si="172"/>
        <v>0.18221903069837708</v>
      </c>
      <c r="L515" s="18">
        <f t="shared" si="172"/>
        <v>0.14894989590541396</v>
      </c>
      <c r="M515" s="18">
        <f t="shared" si="172"/>
        <v>0.14873695878705817</v>
      </c>
      <c r="N515" s="18">
        <f t="shared" si="172"/>
        <v>0.13919136679693447</v>
      </c>
      <c r="O515" s="14">
        <f t="shared" si="171"/>
        <v>-2.1892294013597643E-2</v>
      </c>
      <c r="P515" s="19" t="s">
        <v>964</v>
      </c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</row>
    <row r="516" spans="1:71" ht="16.5" customHeight="1" x14ac:dyDescent="0.3">
      <c r="A516" s="22"/>
      <c r="B516" s="29"/>
      <c r="C516" s="18" t="e">
        <f t="shared" ref="C516:N516" si="173">C514/B514-1</f>
        <v>#DIV/0!</v>
      </c>
      <c r="D516" s="18" t="e">
        <f t="shared" si="173"/>
        <v>#DIV/0!</v>
      </c>
      <c r="E516" s="18" t="e">
        <f t="shared" si="173"/>
        <v>#DIV/0!</v>
      </c>
      <c r="F516" s="18" t="e">
        <f t="shared" si="173"/>
        <v>#DIV/0!</v>
      </c>
      <c r="G516" s="18" t="e">
        <f t="shared" si="173"/>
        <v>#DIV/0!</v>
      </c>
      <c r="H516" s="18">
        <f t="shared" si="173"/>
        <v>8.550506137796674</v>
      </c>
      <c r="I516" s="18">
        <f t="shared" si="173"/>
        <v>-0.26244259003948667</v>
      </c>
      <c r="J516" s="18">
        <f t="shared" si="173"/>
        <v>0.41905701238593185</v>
      </c>
      <c r="K516" s="18">
        <f t="shared" si="173"/>
        <v>5.741074822068537E-3</v>
      </c>
      <c r="L516" s="18">
        <f t="shared" si="173"/>
        <v>-0.13784289239179837</v>
      </c>
      <c r="M516" s="18">
        <f t="shared" si="173"/>
        <v>0.16796294815314594</v>
      </c>
      <c r="N516" s="18">
        <f t="shared" si="173"/>
        <v>-0.12911669881487098</v>
      </c>
      <c r="O516" s="26"/>
      <c r="P516" s="19" t="s">
        <v>958</v>
      </c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  <c r="BI516" s="22"/>
      <c r="BJ516" s="22"/>
      <c r="BK516" s="22"/>
      <c r="BL516" s="22"/>
      <c r="BM516" s="22"/>
      <c r="BN516" s="22"/>
      <c r="BO516" s="22"/>
      <c r="BP516" s="22"/>
      <c r="BQ516" s="22"/>
      <c r="BR516" s="22"/>
      <c r="BS516" s="22"/>
    </row>
    <row r="517" spans="1:71" ht="16.5" customHeight="1" x14ac:dyDescent="0.3">
      <c r="A517" s="3"/>
      <c r="B517" s="160" t="s">
        <v>965</v>
      </c>
      <c r="C517" s="147"/>
      <c r="D517" s="147"/>
      <c r="E517" s="147"/>
      <c r="F517" s="147"/>
      <c r="G517" s="147"/>
      <c r="H517" s="147"/>
      <c r="I517" s="147"/>
      <c r="J517" s="147"/>
      <c r="K517" s="147"/>
      <c r="L517" s="147"/>
      <c r="M517" s="147"/>
      <c r="N517" s="148"/>
      <c r="O517" s="14"/>
      <c r="P517" s="19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</row>
    <row r="518" spans="1:71" ht="16.5" customHeight="1" x14ac:dyDescent="0.3">
      <c r="A518" s="3"/>
      <c r="B518" s="25" t="str">
        <f t="shared" ref="B518:N518" si="174">IFERROR(B510+B556,"")</f>
        <v/>
      </c>
      <c r="C518" s="25" t="str">
        <f t="shared" si="174"/>
        <v/>
      </c>
      <c r="D518" s="25" t="str">
        <f t="shared" si="174"/>
        <v/>
      </c>
      <c r="E518" s="25" t="str">
        <f t="shared" si="174"/>
        <v/>
      </c>
      <c r="F518" s="25" t="str">
        <f t="shared" si="174"/>
        <v/>
      </c>
      <c r="G518" s="25" t="str">
        <f t="shared" si="174"/>
        <v/>
      </c>
      <c r="H518" s="25">
        <f t="shared" si="174"/>
        <v>206391</v>
      </c>
      <c r="I518" s="25">
        <f t="shared" si="174"/>
        <v>115017</v>
      </c>
      <c r="J518" s="25">
        <f t="shared" si="174"/>
        <v>114527</v>
      </c>
      <c r="K518" s="25">
        <f t="shared" si="174"/>
        <v>101762</v>
      </c>
      <c r="L518" s="25">
        <f t="shared" si="174"/>
        <v>187209</v>
      </c>
      <c r="M518" s="25">
        <f t="shared" si="174"/>
        <v>190547</v>
      </c>
      <c r="N518" s="25">
        <f t="shared" si="174"/>
        <v>153466</v>
      </c>
      <c r="O518" s="14"/>
      <c r="P518" s="17" t="s">
        <v>949</v>
      </c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</row>
    <row r="519" spans="1:71" ht="16.5" customHeight="1" x14ac:dyDescent="0.3">
      <c r="A519" s="3"/>
      <c r="B519" s="15" t="str">
        <f t="shared" ref="B519:N519" si="175">IFERROR(B511+B557-B556,"")</f>
        <v/>
      </c>
      <c r="C519" s="15" t="str">
        <f t="shared" si="175"/>
        <v/>
      </c>
      <c r="D519" s="15" t="str">
        <f t="shared" si="175"/>
        <v/>
      </c>
      <c r="E519" s="15" t="str">
        <f t="shared" si="175"/>
        <v/>
      </c>
      <c r="F519" s="15" t="str">
        <f t="shared" si="175"/>
        <v/>
      </c>
      <c r="G519" s="15" t="str">
        <f t="shared" si="175"/>
        <v/>
      </c>
      <c r="H519" s="15">
        <f t="shared" si="175"/>
        <v>150005</v>
      </c>
      <c r="I519" s="15">
        <f t="shared" si="175"/>
        <v>182123</v>
      </c>
      <c r="J519" s="15">
        <f t="shared" si="175"/>
        <v>226765</v>
      </c>
      <c r="K519" s="15">
        <f t="shared" si="175"/>
        <v>246532</v>
      </c>
      <c r="L519" s="15">
        <f t="shared" si="175"/>
        <v>186348</v>
      </c>
      <c r="M519" s="15">
        <f t="shared" si="175"/>
        <v>219451</v>
      </c>
      <c r="N519" s="15">
        <f t="shared" si="175"/>
        <v>168426</v>
      </c>
      <c r="O519" s="14"/>
      <c r="P519" s="17" t="s">
        <v>950</v>
      </c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</row>
    <row r="520" spans="1:71" ht="16.5" customHeight="1" x14ac:dyDescent="0.3">
      <c r="A520" s="3"/>
      <c r="B520" s="15" t="str">
        <f t="shared" ref="B520:N520" si="176">IFERROR(B512+B558-B557,"")</f>
        <v/>
      </c>
      <c r="C520" s="15" t="str">
        <f t="shared" si="176"/>
        <v/>
      </c>
      <c r="D520" s="15" t="str">
        <f t="shared" si="176"/>
        <v/>
      </c>
      <c r="E520" s="15" t="str">
        <f t="shared" si="176"/>
        <v/>
      </c>
      <c r="F520" s="15" t="str">
        <f t="shared" si="176"/>
        <v/>
      </c>
      <c r="G520" s="15" t="str">
        <f t="shared" si="176"/>
        <v/>
      </c>
      <c r="H520" s="15">
        <f t="shared" si="176"/>
        <v>142270</v>
      </c>
      <c r="I520" s="15">
        <f t="shared" si="176"/>
        <v>95074</v>
      </c>
      <c r="J520" s="15">
        <f t="shared" si="176"/>
        <v>156103</v>
      </c>
      <c r="K520" s="15">
        <f t="shared" si="176"/>
        <v>176057</v>
      </c>
      <c r="L520" s="15">
        <f t="shared" si="176"/>
        <v>126087</v>
      </c>
      <c r="M520" s="15">
        <f t="shared" si="176"/>
        <v>176602</v>
      </c>
      <c r="N520" s="15" t="str">
        <f t="shared" si="176"/>
        <v/>
      </c>
      <c r="O520" s="14"/>
      <c r="P520" s="17" t="s">
        <v>951</v>
      </c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</row>
    <row r="521" spans="1:71" ht="16.5" customHeight="1" x14ac:dyDescent="0.3">
      <c r="A521" s="3"/>
      <c r="B521" s="28" t="str">
        <f t="shared" ref="B521:N521" si="177">IFERROR(B513+B559-B558,"")</f>
        <v/>
      </c>
      <c r="C521" s="28" t="str">
        <f t="shared" si="177"/>
        <v/>
      </c>
      <c r="D521" s="28" t="str">
        <f t="shared" si="177"/>
        <v/>
      </c>
      <c r="E521" s="28" t="str">
        <f t="shared" si="177"/>
        <v/>
      </c>
      <c r="F521" s="28" t="str">
        <f t="shared" si="177"/>
        <v/>
      </c>
      <c r="G521" s="28" t="str">
        <f t="shared" si="177"/>
        <v/>
      </c>
      <c r="H521" s="28">
        <f t="shared" si="177"/>
        <v>69563.924999999988</v>
      </c>
      <c r="I521" s="28">
        <f t="shared" si="177"/>
        <v>66751.339999999967</v>
      </c>
      <c r="J521" s="28">
        <f t="shared" si="177"/>
        <v>158398.21000000008</v>
      </c>
      <c r="K521" s="28">
        <f t="shared" si="177"/>
        <v>136596.20000000007</v>
      </c>
      <c r="L521" s="28">
        <f t="shared" si="177"/>
        <v>92618.09</v>
      </c>
      <c r="M521" s="28">
        <f t="shared" si="177"/>
        <v>108530.71799999996</v>
      </c>
      <c r="N521" s="28" t="str">
        <f t="shared" si="177"/>
        <v/>
      </c>
      <c r="O521" s="14"/>
      <c r="P521" s="17" t="s">
        <v>957</v>
      </c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</row>
    <row r="522" spans="1:71" ht="16.5" customHeight="1" x14ac:dyDescent="0.3">
      <c r="A522" s="3"/>
      <c r="B522" s="35" t="str">
        <f t="shared" ref="B522:N522" si="178">IFERROR(B514+B559,"")</f>
        <v/>
      </c>
      <c r="C522" s="28" t="str">
        <f t="shared" si="178"/>
        <v/>
      </c>
      <c r="D522" s="28" t="str">
        <f t="shared" si="178"/>
        <v/>
      </c>
      <c r="E522" s="28" t="str">
        <f t="shared" si="178"/>
        <v/>
      </c>
      <c r="F522" s="28" t="str">
        <f t="shared" si="178"/>
        <v/>
      </c>
      <c r="G522" s="28">
        <f t="shared" si="178"/>
        <v>129412.64499999993</v>
      </c>
      <c r="H522" s="28">
        <f t="shared" si="178"/>
        <v>568229.92500000005</v>
      </c>
      <c r="I522" s="28">
        <f t="shared" si="178"/>
        <v>458965.33999999985</v>
      </c>
      <c r="J522" s="28">
        <f t="shared" si="178"/>
        <v>655793.21000000008</v>
      </c>
      <c r="K522" s="28">
        <f t="shared" si="178"/>
        <v>660947.19999999984</v>
      </c>
      <c r="L522" s="28">
        <f t="shared" si="178"/>
        <v>592262.08999999962</v>
      </c>
      <c r="M522" s="28">
        <f t="shared" si="178"/>
        <v>695130.71800000011</v>
      </c>
      <c r="N522" s="28">
        <f t="shared" si="178"/>
        <v>643784</v>
      </c>
      <c r="O522" s="14">
        <f t="shared" ref="O522:O523" si="179">RATE(M$335-H$335,,-H522,M522)</f>
        <v>4.11384265632109E-2</v>
      </c>
      <c r="P522" s="17" t="s">
        <v>952</v>
      </c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</row>
    <row r="523" spans="1:71" ht="16.5" customHeight="1" x14ac:dyDescent="0.3">
      <c r="A523" s="3"/>
      <c r="B523" s="18" t="e">
        <f t="shared" ref="B523:N523" si="180">+B522/(B$452+B$459)</f>
        <v>#VALUE!</v>
      </c>
      <c r="C523" s="18" t="e">
        <f t="shared" si="180"/>
        <v>#VALUE!</v>
      </c>
      <c r="D523" s="18" t="e">
        <f t="shared" si="180"/>
        <v>#VALUE!</v>
      </c>
      <c r="E523" s="18" t="e">
        <f t="shared" si="180"/>
        <v>#VALUE!</v>
      </c>
      <c r="F523" s="18" t="e">
        <f t="shared" si="180"/>
        <v>#VALUE!</v>
      </c>
      <c r="G523" s="18">
        <f t="shared" si="180"/>
        <v>0.21475059066925092</v>
      </c>
      <c r="H523" s="18">
        <f t="shared" si="180"/>
        <v>0.19861052550150679</v>
      </c>
      <c r="I523" s="18">
        <f t="shared" si="180"/>
        <v>0.17955520777201789</v>
      </c>
      <c r="J523" s="18">
        <f t="shared" si="180"/>
        <v>0.23488245936329313</v>
      </c>
      <c r="K523" s="18">
        <f t="shared" si="180"/>
        <v>0.24069734593698605</v>
      </c>
      <c r="L523" s="18">
        <f t="shared" si="180"/>
        <v>0.20449303864834689</v>
      </c>
      <c r="M523" s="18">
        <f t="shared" si="180"/>
        <v>0.20520158054287033</v>
      </c>
      <c r="N523" s="18">
        <f t="shared" si="180"/>
        <v>0.20421509414809927</v>
      </c>
      <c r="O523" s="14">
        <f t="shared" si="179"/>
        <v>6.5507764933059702E-3</v>
      </c>
      <c r="P523" s="19" t="s">
        <v>966</v>
      </c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</row>
    <row r="524" spans="1:71" ht="16.5" customHeight="1" x14ac:dyDescent="0.3">
      <c r="A524" s="22"/>
      <c r="B524" s="29"/>
      <c r="C524" s="18" t="e">
        <f t="shared" ref="C524:N524" si="181">C522/B522-1</f>
        <v>#VALUE!</v>
      </c>
      <c r="D524" s="18" t="e">
        <f t="shared" si="181"/>
        <v>#VALUE!</v>
      </c>
      <c r="E524" s="18" t="e">
        <f t="shared" si="181"/>
        <v>#VALUE!</v>
      </c>
      <c r="F524" s="18" t="e">
        <f t="shared" si="181"/>
        <v>#VALUE!</v>
      </c>
      <c r="G524" s="18" t="e">
        <f t="shared" si="181"/>
        <v>#VALUE!</v>
      </c>
      <c r="H524" s="18">
        <f t="shared" si="181"/>
        <v>3.3908377345969578</v>
      </c>
      <c r="I524" s="18">
        <f t="shared" si="181"/>
        <v>-0.19228938884202584</v>
      </c>
      <c r="J524" s="18">
        <f t="shared" si="181"/>
        <v>0.4288512722986888</v>
      </c>
      <c r="K524" s="18">
        <f t="shared" si="181"/>
        <v>7.859169508631858E-3</v>
      </c>
      <c r="L524" s="18">
        <f t="shared" si="181"/>
        <v>-0.10391920867506543</v>
      </c>
      <c r="M524" s="18">
        <f t="shared" si="181"/>
        <v>0.1736876793853217</v>
      </c>
      <c r="N524" s="18">
        <f t="shared" si="181"/>
        <v>-7.3866276759762095E-2</v>
      </c>
      <c r="O524" s="26"/>
      <c r="P524" s="19" t="s">
        <v>958</v>
      </c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  <c r="BK524" s="22"/>
      <c r="BL524" s="22"/>
      <c r="BM524" s="22"/>
      <c r="BN524" s="22"/>
      <c r="BO524" s="22"/>
      <c r="BP524" s="22"/>
      <c r="BQ524" s="22"/>
      <c r="BR524" s="22"/>
      <c r="BS524" s="22"/>
    </row>
    <row r="525" spans="1:71" ht="16.5" customHeight="1" x14ac:dyDescent="0.3">
      <c r="A525" s="3"/>
      <c r="B525" s="146" t="s">
        <v>861</v>
      </c>
      <c r="C525" s="147"/>
      <c r="D525" s="147"/>
      <c r="E525" s="147"/>
      <c r="F525" s="147"/>
      <c r="G525" s="147"/>
      <c r="H525" s="147"/>
      <c r="I525" s="147"/>
      <c r="J525" s="147"/>
      <c r="K525" s="147"/>
      <c r="L525" s="147"/>
      <c r="M525" s="147"/>
      <c r="N525" s="148"/>
      <c r="O525" s="14"/>
      <c r="P525" s="6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</row>
    <row r="526" spans="1:71" ht="16.5" customHeight="1" x14ac:dyDescent="0.3">
      <c r="A526" s="3"/>
      <c r="B526" s="25" t="str">
        <f t="shared" ref="B526:N526" si="182">IFERROR(VLOOKUP($B$525,$141:$214,MATCH($P526&amp;"/"&amp;B$335,$139:$139,0),FALSE),"")</f>
        <v/>
      </c>
      <c r="C526" s="25" t="str">
        <f t="shared" si="182"/>
        <v/>
      </c>
      <c r="D526" s="25" t="str">
        <f t="shared" si="182"/>
        <v/>
      </c>
      <c r="E526" s="25" t="str">
        <f t="shared" si="182"/>
        <v/>
      </c>
      <c r="F526" s="25" t="str">
        <f t="shared" si="182"/>
        <v/>
      </c>
      <c r="G526" s="25" t="str">
        <f t="shared" si="182"/>
        <v/>
      </c>
      <c r="H526" s="25">
        <f t="shared" si="182"/>
        <v>3316</v>
      </c>
      <c r="I526" s="25">
        <f t="shared" si="182"/>
        <v>39</v>
      </c>
      <c r="J526" s="25">
        <f t="shared" si="182"/>
        <v>34</v>
      </c>
      <c r="K526" s="25">
        <f t="shared" si="182"/>
        <v>34</v>
      </c>
      <c r="L526" s="25">
        <f t="shared" si="182"/>
        <v>36</v>
      </c>
      <c r="M526" s="25">
        <f t="shared" si="182"/>
        <v>228</v>
      </c>
      <c r="N526" s="25">
        <f t="shared" si="182"/>
        <v>863</v>
      </c>
      <c r="O526" s="14"/>
      <c r="P526" s="17" t="s">
        <v>949</v>
      </c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</row>
    <row r="527" spans="1:71" ht="16.5" customHeight="1" x14ac:dyDescent="0.3">
      <c r="A527" s="3"/>
      <c r="B527" s="15" t="str">
        <f t="shared" ref="B527:N527" si="183">IFERROR(VLOOKUP($B$525,$141:$214,MATCH($P527&amp;"/"&amp;B$335,$139:$139,0),FALSE),"")</f>
        <v/>
      </c>
      <c r="C527" s="15" t="str">
        <f t="shared" si="183"/>
        <v/>
      </c>
      <c r="D527" s="15" t="str">
        <f t="shared" si="183"/>
        <v/>
      </c>
      <c r="E527" s="15" t="str">
        <f t="shared" si="183"/>
        <v/>
      </c>
      <c r="F527" s="15" t="str">
        <f t="shared" si="183"/>
        <v/>
      </c>
      <c r="G527" s="15" t="str">
        <f t="shared" si="183"/>
        <v/>
      </c>
      <c r="H527" s="15">
        <f t="shared" si="183"/>
        <v>2957</v>
      </c>
      <c r="I527" s="15">
        <f t="shared" si="183"/>
        <v>57</v>
      </c>
      <c r="J527" s="15">
        <f t="shared" si="183"/>
        <v>68</v>
      </c>
      <c r="K527" s="15">
        <f t="shared" si="183"/>
        <v>61</v>
      </c>
      <c r="L527" s="15">
        <f t="shared" si="183"/>
        <v>57</v>
      </c>
      <c r="M527" s="15">
        <f t="shared" si="183"/>
        <v>354</v>
      </c>
      <c r="N527" s="15">
        <f t="shared" si="183"/>
        <v>831</v>
      </c>
      <c r="O527" s="14"/>
      <c r="P527" s="17" t="s">
        <v>950</v>
      </c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</row>
    <row r="528" spans="1:71" ht="16.5" customHeight="1" x14ac:dyDescent="0.3">
      <c r="A528" s="3"/>
      <c r="B528" s="15" t="str">
        <f t="shared" ref="B528:N528" si="184">IFERROR(VLOOKUP($B$525,$141:$214,MATCH($P528&amp;"/"&amp;B$335,$139:$139,0),FALSE),"")</f>
        <v/>
      </c>
      <c r="C528" s="15" t="str">
        <f t="shared" si="184"/>
        <v/>
      </c>
      <c r="D528" s="15" t="str">
        <f t="shared" si="184"/>
        <v/>
      </c>
      <c r="E528" s="15" t="str">
        <f t="shared" si="184"/>
        <v/>
      </c>
      <c r="F528" s="15" t="str">
        <f t="shared" si="184"/>
        <v/>
      </c>
      <c r="G528" s="15" t="str">
        <f t="shared" si="184"/>
        <v/>
      </c>
      <c r="H528" s="15">
        <f t="shared" si="184"/>
        <v>341</v>
      </c>
      <c r="I528" s="15">
        <f t="shared" si="184"/>
        <v>36</v>
      </c>
      <c r="J528" s="15">
        <f t="shared" si="184"/>
        <v>36</v>
      </c>
      <c r="K528" s="15">
        <f t="shared" si="184"/>
        <v>48</v>
      </c>
      <c r="L528" s="15">
        <f t="shared" si="184"/>
        <v>44</v>
      </c>
      <c r="M528" s="15">
        <f t="shared" si="184"/>
        <v>293</v>
      </c>
      <c r="N528" s="15" t="str">
        <f t="shared" si="184"/>
        <v/>
      </c>
      <c r="O528" s="14"/>
      <c r="P528" s="17" t="s">
        <v>951</v>
      </c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</row>
    <row r="529" spans="1:71" ht="16.5" customHeight="1" x14ac:dyDescent="0.3">
      <c r="A529" s="3"/>
      <c r="B529" s="28" t="str">
        <f t="shared" ref="B529:N529" si="185">IFERROR(VLOOKUP($B$525,$141:$214,MATCH($P529&amp;"/"&amp;B$335,$139:$139,0),FALSE),"")</f>
        <v/>
      </c>
      <c r="C529" s="28" t="str">
        <f t="shared" si="185"/>
        <v/>
      </c>
      <c r="D529" s="28" t="str">
        <f t="shared" si="185"/>
        <v/>
      </c>
      <c r="E529" s="28" t="str">
        <f t="shared" si="185"/>
        <v/>
      </c>
      <c r="F529" s="28" t="str">
        <f t="shared" si="185"/>
        <v/>
      </c>
      <c r="G529" s="28">
        <f t="shared" si="185"/>
        <v>4549.2674999999999</v>
      </c>
      <c r="H529" s="28">
        <f t="shared" si="185"/>
        <v>47.55</v>
      </c>
      <c r="I529" s="28">
        <f t="shared" si="185"/>
        <v>38.28</v>
      </c>
      <c r="J529" s="28">
        <f t="shared" si="185"/>
        <v>36.54</v>
      </c>
      <c r="K529" s="28">
        <f t="shared" si="185"/>
        <v>35.74</v>
      </c>
      <c r="L529" s="28">
        <f t="shared" si="185"/>
        <v>46.78</v>
      </c>
      <c r="M529" s="28">
        <f t="shared" si="185"/>
        <v>241.11699999999999</v>
      </c>
      <c r="N529" s="28" t="str">
        <f t="shared" si="185"/>
        <v/>
      </c>
      <c r="O529" s="14"/>
      <c r="P529" s="17" t="s">
        <v>957</v>
      </c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</row>
    <row r="530" spans="1:71" ht="16.5" customHeight="1" x14ac:dyDescent="0.3">
      <c r="A530" s="3"/>
      <c r="B530" s="28">
        <f t="shared" ref="B530:M530" si="186">SUM(B526:B529)</f>
        <v>0</v>
      </c>
      <c r="C530" s="28">
        <f t="shared" si="186"/>
        <v>0</v>
      </c>
      <c r="D530" s="28">
        <f t="shared" si="186"/>
        <v>0</v>
      </c>
      <c r="E530" s="28">
        <f t="shared" si="186"/>
        <v>0</v>
      </c>
      <c r="F530" s="28">
        <f t="shared" si="186"/>
        <v>0</v>
      </c>
      <c r="G530" s="28">
        <f t="shared" si="186"/>
        <v>4549.2674999999999</v>
      </c>
      <c r="H530" s="28">
        <f t="shared" si="186"/>
        <v>6661.55</v>
      </c>
      <c r="I530" s="28">
        <f t="shared" si="186"/>
        <v>170.28</v>
      </c>
      <c r="J530" s="28">
        <f t="shared" si="186"/>
        <v>174.54</v>
      </c>
      <c r="K530" s="28">
        <f t="shared" si="186"/>
        <v>178.74</v>
      </c>
      <c r="L530" s="28">
        <f t="shared" si="186"/>
        <v>183.78</v>
      </c>
      <c r="M530" s="28">
        <f t="shared" si="186"/>
        <v>1116.117</v>
      </c>
      <c r="N530" s="28">
        <f>IF(N527="",N526*4,IF(N528="",(N527+N526)*2,IF(N529="",((N528+N527+N526)/3)*4,SUM(N526:N529))))</f>
        <v>3388</v>
      </c>
      <c r="O530" s="14">
        <f t="shared" ref="O530:O531" si="187">RATE(M$335-H$335,,-H530,M530)</f>
        <v>-0.30043691185938609</v>
      </c>
      <c r="P530" s="17" t="s">
        <v>952</v>
      </c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</row>
    <row r="531" spans="1:71" ht="16.5" customHeight="1" x14ac:dyDescent="0.3">
      <c r="A531" s="3"/>
      <c r="B531" s="18" t="e">
        <f t="shared" ref="B531:N531" si="188">+B530/(B$452+B$459)</f>
        <v>#DIV/0!</v>
      </c>
      <c r="C531" s="18" t="e">
        <f t="shared" si="188"/>
        <v>#DIV/0!</v>
      </c>
      <c r="D531" s="18" t="e">
        <f t="shared" si="188"/>
        <v>#DIV/0!</v>
      </c>
      <c r="E531" s="18" t="e">
        <f t="shared" si="188"/>
        <v>#DIV/0!</v>
      </c>
      <c r="F531" s="18" t="e">
        <f t="shared" si="188"/>
        <v>#DIV/0!</v>
      </c>
      <c r="G531" s="18">
        <f t="shared" si="188"/>
        <v>7.5491686514669951E-3</v>
      </c>
      <c r="H531" s="18">
        <f t="shared" si="188"/>
        <v>2.3283778061399399E-3</v>
      </c>
      <c r="I531" s="18">
        <f t="shared" si="188"/>
        <v>6.6616491736433121E-5</v>
      </c>
      <c r="J531" s="18">
        <f t="shared" si="188"/>
        <v>6.2514194767690831E-5</v>
      </c>
      <c r="K531" s="18">
        <f t="shared" si="188"/>
        <v>6.5091800998289876E-5</v>
      </c>
      <c r="L531" s="18">
        <f t="shared" si="188"/>
        <v>6.3454560535510917E-5</v>
      </c>
      <c r="M531" s="18">
        <f t="shared" si="188"/>
        <v>3.2947612087942104E-4</v>
      </c>
      <c r="N531" s="18">
        <f t="shared" si="188"/>
        <v>1.0747094351114045E-3</v>
      </c>
      <c r="O531" s="14">
        <f t="shared" si="187"/>
        <v>-0.32367709076076417</v>
      </c>
      <c r="P531" s="19" t="s">
        <v>953</v>
      </c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</row>
    <row r="532" spans="1:71" ht="16.5" customHeight="1" x14ac:dyDescent="0.3">
      <c r="A532" s="3"/>
      <c r="B532" s="160" t="s">
        <v>967</v>
      </c>
      <c r="C532" s="147"/>
      <c r="D532" s="147"/>
      <c r="E532" s="147"/>
      <c r="F532" s="147"/>
      <c r="G532" s="147"/>
      <c r="H532" s="147"/>
      <c r="I532" s="147"/>
      <c r="J532" s="147"/>
      <c r="K532" s="147"/>
      <c r="L532" s="147"/>
      <c r="M532" s="147"/>
      <c r="N532" s="148"/>
      <c r="O532" s="14"/>
      <c r="P532" s="6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</row>
    <row r="533" spans="1:71" ht="16.5" customHeight="1" x14ac:dyDescent="0.3">
      <c r="A533" s="3"/>
      <c r="B533" s="25" t="str">
        <f t="shared" ref="B533:N533" si="189">IFERROR(B510-B526,"")</f>
        <v/>
      </c>
      <c r="C533" s="25" t="str">
        <f t="shared" si="189"/>
        <v/>
      </c>
      <c r="D533" s="25" t="str">
        <f t="shared" si="189"/>
        <v/>
      </c>
      <c r="E533" s="25" t="str">
        <f t="shared" si="189"/>
        <v/>
      </c>
      <c r="F533" s="25" t="str">
        <f t="shared" si="189"/>
        <v/>
      </c>
      <c r="G533" s="25" t="str">
        <f t="shared" si="189"/>
        <v/>
      </c>
      <c r="H533" s="25">
        <f t="shared" si="189"/>
        <v>180574</v>
      </c>
      <c r="I533" s="25">
        <f t="shared" si="189"/>
        <v>91372</v>
      </c>
      <c r="J533" s="25">
        <f t="shared" si="189"/>
        <v>76749</v>
      </c>
      <c r="K533" s="25">
        <f t="shared" si="189"/>
        <v>62199</v>
      </c>
      <c r="L533" s="25">
        <f t="shared" si="189"/>
        <v>148583</v>
      </c>
      <c r="M533" s="25">
        <f t="shared" si="189"/>
        <v>145138</v>
      </c>
      <c r="N533" s="25">
        <f t="shared" si="189"/>
        <v>101446</v>
      </c>
      <c r="O533" s="14"/>
      <c r="P533" s="17" t="s">
        <v>949</v>
      </c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</row>
    <row r="534" spans="1:71" ht="16.5" customHeight="1" x14ac:dyDescent="0.3">
      <c r="A534" s="3"/>
      <c r="B534" s="15" t="str">
        <f t="shared" ref="B534:N534" si="190">IFERROR(B511-B527,"")</f>
        <v/>
      </c>
      <c r="C534" s="15" t="str">
        <f t="shared" si="190"/>
        <v/>
      </c>
      <c r="D534" s="15" t="str">
        <f t="shared" si="190"/>
        <v/>
      </c>
      <c r="E534" s="15" t="str">
        <f t="shared" si="190"/>
        <v/>
      </c>
      <c r="F534" s="15" t="str">
        <f t="shared" si="190"/>
        <v/>
      </c>
      <c r="G534" s="15" t="str">
        <f t="shared" si="190"/>
        <v/>
      </c>
      <c r="H534" s="15">
        <f t="shared" si="190"/>
        <v>123982</v>
      </c>
      <c r="I534" s="15">
        <f t="shared" si="190"/>
        <v>157451</v>
      </c>
      <c r="J534" s="15">
        <f t="shared" si="190"/>
        <v>187399</v>
      </c>
      <c r="K534" s="15">
        <f t="shared" si="190"/>
        <v>206368</v>
      </c>
      <c r="L534" s="15">
        <f t="shared" si="190"/>
        <v>147364</v>
      </c>
      <c r="M534" s="15">
        <f t="shared" si="190"/>
        <v>171101</v>
      </c>
      <c r="N534" s="15">
        <f t="shared" si="190"/>
        <v>116259</v>
      </c>
      <c r="O534" s="14"/>
      <c r="P534" s="17" t="s">
        <v>950</v>
      </c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</row>
    <row r="535" spans="1:71" ht="16.5" customHeight="1" x14ac:dyDescent="0.3">
      <c r="A535" s="3"/>
      <c r="B535" s="15" t="str">
        <f t="shared" ref="B535:N535" si="191">IFERROR(B512-B528,"")</f>
        <v/>
      </c>
      <c r="C535" s="15" t="str">
        <f t="shared" si="191"/>
        <v/>
      </c>
      <c r="D535" s="15" t="str">
        <f t="shared" si="191"/>
        <v/>
      </c>
      <c r="E535" s="15" t="str">
        <f t="shared" si="191"/>
        <v/>
      </c>
      <c r="F535" s="15" t="str">
        <f t="shared" si="191"/>
        <v/>
      </c>
      <c r="G535" s="15" t="str">
        <f t="shared" si="191"/>
        <v/>
      </c>
      <c r="H535" s="15">
        <f t="shared" si="191"/>
        <v>117917</v>
      </c>
      <c r="I535" s="15">
        <f t="shared" si="191"/>
        <v>69663</v>
      </c>
      <c r="J535" s="15">
        <f t="shared" si="191"/>
        <v>115802</v>
      </c>
      <c r="K535" s="15">
        <f t="shared" si="191"/>
        <v>135712</v>
      </c>
      <c r="L535" s="15">
        <f t="shared" si="191"/>
        <v>85449</v>
      </c>
      <c r="M535" s="15">
        <f t="shared" si="191"/>
        <v>128016</v>
      </c>
      <c r="N535" s="15" t="str">
        <f t="shared" si="191"/>
        <v/>
      </c>
      <c r="O535" s="14"/>
      <c r="P535" s="17" t="s">
        <v>951</v>
      </c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</row>
    <row r="536" spans="1:71" ht="16.5" customHeight="1" x14ac:dyDescent="0.3">
      <c r="A536" s="3"/>
      <c r="B536" s="15" t="str">
        <f t="shared" ref="B536:N536" si="192">IFERROR(B513-B529,"")</f>
        <v/>
      </c>
      <c r="C536" s="28" t="str">
        <f t="shared" si="192"/>
        <v/>
      </c>
      <c r="D536" s="28" t="str">
        <f t="shared" si="192"/>
        <v/>
      </c>
      <c r="E536" s="28" t="str">
        <f t="shared" si="192"/>
        <v/>
      </c>
      <c r="F536" s="28" t="str">
        <f t="shared" si="192"/>
        <v/>
      </c>
      <c r="G536" s="28">
        <f t="shared" si="192"/>
        <v>45222.257499999934</v>
      </c>
      <c r="H536" s="28">
        <f t="shared" si="192"/>
        <v>46208.70499999998</v>
      </c>
      <c r="I536" s="28">
        <f t="shared" si="192"/>
        <v>31936.65999999996</v>
      </c>
      <c r="J536" s="28">
        <f t="shared" si="192"/>
        <v>117386.83000000007</v>
      </c>
      <c r="K536" s="28">
        <f t="shared" si="192"/>
        <v>95909.880000000077</v>
      </c>
      <c r="L536" s="28">
        <f t="shared" si="192"/>
        <v>49815.72</v>
      </c>
      <c r="M536" s="28">
        <f t="shared" si="192"/>
        <v>58482.842999999972</v>
      </c>
      <c r="N536" s="28" t="str">
        <f t="shared" si="192"/>
        <v/>
      </c>
      <c r="O536" s="14"/>
      <c r="P536" s="17" t="s">
        <v>957</v>
      </c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</row>
    <row r="537" spans="1:71" ht="16.5" customHeight="1" x14ac:dyDescent="0.3">
      <c r="A537" s="3"/>
      <c r="B537" s="35">
        <f t="shared" ref="B537:M537" si="193">B514-B530</f>
        <v>0</v>
      </c>
      <c r="C537" s="28">
        <f t="shared" si="193"/>
        <v>0</v>
      </c>
      <c r="D537" s="28">
        <f t="shared" si="193"/>
        <v>0</v>
      </c>
      <c r="E537" s="28">
        <f t="shared" si="193"/>
        <v>0</v>
      </c>
      <c r="F537" s="28">
        <f t="shared" si="193"/>
        <v>0</v>
      </c>
      <c r="G537" s="28">
        <f t="shared" si="193"/>
        <v>45222.257499999934</v>
      </c>
      <c r="H537" s="28">
        <f t="shared" si="193"/>
        <v>468681.70500000002</v>
      </c>
      <c r="I537" s="28">
        <f t="shared" si="193"/>
        <v>350422.6599999998</v>
      </c>
      <c r="J537" s="28">
        <f t="shared" si="193"/>
        <v>497336.83000000007</v>
      </c>
      <c r="K537" s="28">
        <f t="shared" si="193"/>
        <v>500188.87999999989</v>
      </c>
      <c r="L537" s="28">
        <f t="shared" si="193"/>
        <v>431211.71999999962</v>
      </c>
      <c r="M537" s="28">
        <f t="shared" si="193"/>
        <v>502737.84300000005</v>
      </c>
      <c r="N537" s="28">
        <f>IFERROR(N514-N530,"")</f>
        <v>435410</v>
      </c>
      <c r="O537" s="14">
        <f t="shared" ref="O537:O538" si="194">RATE(M$335-H$335,,-H537,M537)</f>
        <v>1.4127863491557483E-2</v>
      </c>
      <c r="P537" s="17" t="s">
        <v>952</v>
      </c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</row>
    <row r="538" spans="1:71" ht="16.5" customHeight="1" x14ac:dyDescent="0.3">
      <c r="A538" s="3"/>
      <c r="B538" s="18" t="e">
        <f t="shared" ref="B538:N538" si="195">+B537/(B$452+B$459)</f>
        <v>#DIV/0!</v>
      </c>
      <c r="C538" s="18" t="e">
        <f t="shared" si="195"/>
        <v>#DIV/0!</v>
      </c>
      <c r="D538" s="18" t="e">
        <f t="shared" si="195"/>
        <v>#DIV/0!</v>
      </c>
      <c r="E538" s="18" t="e">
        <f t="shared" si="195"/>
        <v>#DIV/0!</v>
      </c>
      <c r="F538" s="18" t="e">
        <f t="shared" si="195"/>
        <v>#DIV/0!</v>
      </c>
      <c r="G538" s="18">
        <f t="shared" si="195"/>
        <v>7.5042948929155667E-2</v>
      </c>
      <c r="H538" s="18">
        <f t="shared" si="195"/>
        <v>0.16381594074439529</v>
      </c>
      <c r="I538" s="18">
        <f t="shared" si="195"/>
        <v>0.13709142726185633</v>
      </c>
      <c r="J538" s="18">
        <f t="shared" si="195"/>
        <v>0.17812886132557551</v>
      </c>
      <c r="K538" s="18">
        <f t="shared" si="195"/>
        <v>0.1821539388973788</v>
      </c>
      <c r="L538" s="18">
        <f t="shared" si="195"/>
        <v>0.14888644134487844</v>
      </c>
      <c r="M538" s="18">
        <f t="shared" si="195"/>
        <v>0.14840748266617876</v>
      </c>
      <c r="N538" s="18">
        <f t="shared" si="195"/>
        <v>0.13811665736182308</v>
      </c>
      <c r="O538" s="14">
        <f t="shared" si="194"/>
        <v>-1.9562468911567203E-2</v>
      </c>
      <c r="P538" s="19" t="s">
        <v>968</v>
      </c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</row>
    <row r="539" spans="1:71" ht="16.5" customHeight="1" x14ac:dyDescent="0.3">
      <c r="A539" s="3"/>
      <c r="B539" s="158" t="s">
        <v>862</v>
      </c>
      <c r="C539" s="147"/>
      <c r="D539" s="147"/>
      <c r="E539" s="147"/>
      <c r="F539" s="147"/>
      <c r="G539" s="147"/>
      <c r="H539" s="147"/>
      <c r="I539" s="147"/>
      <c r="J539" s="147"/>
      <c r="K539" s="147"/>
      <c r="L539" s="147"/>
      <c r="M539" s="147"/>
      <c r="N539" s="148"/>
      <c r="O539" s="14"/>
      <c r="P539" s="6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</row>
    <row r="540" spans="1:71" ht="16.5" customHeight="1" x14ac:dyDescent="0.3">
      <c r="A540" s="3"/>
      <c r="B540" s="25" t="str">
        <f t="shared" ref="B540:N540" si="196">IFERROR(VLOOKUP($B$539,$141:$214,MATCH($P540&amp;"/"&amp;B$335,$139:$139,0),FALSE),"")</f>
        <v/>
      </c>
      <c r="C540" s="25" t="str">
        <f t="shared" si="196"/>
        <v/>
      </c>
      <c r="D540" s="25" t="str">
        <f t="shared" si="196"/>
        <v/>
      </c>
      <c r="E540" s="25" t="str">
        <f t="shared" si="196"/>
        <v/>
      </c>
      <c r="F540" s="25" t="str">
        <f t="shared" si="196"/>
        <v/>
      </c>
      <c r="G540" s="25" t="str">
        <f t="shared" si="196"/>
        <v/>
      </c>
      <c r="H540" s="25">
        <f t="shared" si="196"/>
        <v>34484</v>
      </c>
      <c r="I540" s="25">
        <f t="shared" si="196"/>
        <v>19287</v>
      </c>
      <c r="J540" s="25">
        <f t="shared" si="196"/>
        <v>14937</v>
      </c>
      <c r="K540" s="25">
        <f t="shared" si="196"/>
        <v>13392</v>
      </c>
      <c r="L540" s="25">
        <f t="shared" si="196"/>
        <v>31394</v>
      </c>
      <c r="M540" s="25">
        <f t="shared" si="196"/>
        <v>27360</v>
      </c>
      <c r="N540" s="25">
        <f t="shared" si="196"/>
        <v>18445</v>
      </c>
      <c r="O540" s="14"/>
      <c r="P540" s="17" t="s">
        <v>949</v>
      </c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</row>
    <row r="541" spans="1:71" ht="16.5" customHeight="1" x14ac:dyDescent="0.3">
      <c r="A541" s="3"/>
      <c r="B541" s="15" t="str">
        <f t="shared" ref="B541:N541" si="197">IFERROR(VLOOKUP($B$539,$141:$214,MATCH($P541&amp;"/"&amp;B$335,$139:$139,0),FALSE),"")</f>
        <v/>
      </c>
      <c r="C541" s="15" t="str">
        <f t="shared" si="197"/>
        <v/>
      </c>
      <c r="D541" s="15" t="str">
        <f t="shared" si="197"/>
        <v/>
      </c>
      <c r="E541" s="15" t="str">
        <f t="shared" si="197"/>
        <v/>
      </c>
      <c r="F541" s="15" t="str">
        <f t="shared" si="197"/>
        <v/>
      </c>
      <c r="G541" s="15" t="str">
        <f t="shared" si="197"/>
        <v/>
      </c>
      <c r="H541" s="15">
        <f t="shared" si="197"/>
        <v>21169</v>
      </c>
      <c r="I541" s="15">
        <f t="shared" si="197"/>
        <v>33631</v>
      </c>
      <c r="J541" s="15">
        <f t="shared" si="197"/>
        <v>36677</v>
      </c>
      <c r="K541" s="15">
        <f t="shared" si="197"/>
        <v>43066</v>
      </c>
      <c r="L541" s="15">
        <f t="shared" si="197"/>
        <v>29724</v>
      </c>
      <c r="M541" s="15">
        <f t="shared" si="197"/>
        <v>37352</v>
      </c>
      <c r="N541" s="15">
        <f t="shared" si="197"/>
        <v>22741</v>
      </c>
      <c r="O541" s="14"/>
      <c r="P541" s="17" t="s">
        <v>950</v>
      </c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</row>
    <row r="542" spans="1:71" ht="16.5" customHeight="1" x14ac:dyDescent="0.3">
      <c r="A542" s="3"/>
      <c r="B542" s="15" t="str">
        <f t="shared" ref="B542:N542" si="198">IFERROR(VLOOKUP($B$539,$141:$214,MATCH($P542&amp;"/"&amp;B$335,$139:$139,0),FALSE),"")</f>
        <v/>
      </c>
      <c r="C542" s="15" t="str">
        <f t="shared" si="198"/>
        <v/>
      </c>
      <c r="D542" s="15" t="str">
        <f t="shared" si="198"/>
        <v/>
      </c>
      <c r="E542" s="15" t="str">
        <f t="shared" si="198"/>
        <v/>
      </c>
      <c r="F542" s="15" t="str">
        <f t="shared" si="198"/>
        <v/>
      </c>
      <c r="G542" s="15" t="str">
        <f t="shared" si="198"/>
        <v/>
      </c>
      <c r="H542" s="15">
        <f t="shared" si="198"/>
        <v>26097</v>
      </c>
      <c r="I542" s="15">
        <f t="shared" si="198"/>
        <v>15336</v>
      </c>
      <c r="J542" s="15">
        <f t="shared" si="198"/>
        <v>26775</v>
      </c>
      <c r="K542" s="15">
        <f t="shared" si="198"/>
        <v>27240</v>
      </c>
      <c r="L542" s="15">
        <f t="shared" si="198"/>
        <v>18279</v>
      </c>
      <c r="M542" s="15">
        <f t="shared" si="198"/>
        <v>26698</v>
      </c>
      <c r="N542" s="15" t="str">
        <f t="shared" si="198"/>
        <v/>
      </c>
      <c r="O542" s="14"/>
      <c r="P542" s="17" t="s">
        <v>951</v>
      </c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</row>
    <row r="543" spans="1:71" ht="16.5" customHeight="1" x14ac:dyDescent="0.3">
      <c r="A543" s="3"/>
      <c r="B543" s="28" t="str">
        <f t="shared" ref="B543:N543" si="199">IFERROR(VLOOKUP($B$539,$141:$214,MATCH($P543&amp;"/"&amp;B$335,$139:$139,0),FALSE),"")</f>
        <v/>
      </c>
      <c r="C543" s="28" t="str">
        <f t="shared" si="199"/>
        <v/>
      </c>
      <c r="D543" s="28" t="str">
        <f t="shared" si="199"/>
        <v/>
      </c>
      <c r="E543" s="28" t="str">
        <f t="shared" si="199"/>
        <v/>
      </c>
      <c r="F543" s="28" t="str">
        <f t="shared" si="199"/>
        <v/>
      </c>
      <c r="G543" s="28">
        <f t="shared" si="199"/>
        <v>11064.705</v>
      </c>
      <c r="H543" s="28">
        <f t="shared" si="199"/>
        <v>14618.29</v>
      </c>
      <c r="I543" s="28">
        <f t="shared" si="199"/>
        <v>4238.6099999999997</v>
      </c>
      <c r="J543" s="28">
        <f t="shared" si="199"/>
        <v>18687.490000000002</v>
      </c>
      <c r="K543" s="28">
        <f t="shared" si="199"/>
        <v>19333.59</v>
      </c>
      <c r="L543" s="28">
        <f t="shared" si="199"/>
        <v>6229.7</v>
      </c>
      <c r="M543" s="28">
        <f t="shared" si="199"/>
        <v>8601.2739999999994</v>
      </c>
      <c r="N543" s="28" t="str">
        <f t="shared" si="199"/>
        <v/>
      </c>
      <c r="O543" s="14"/>
      <c r="P543" s="17" t="s">
        <v>957</v>
      </c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</row>
    <row r="544" spans="1:71" ht="16.5" customHeight="1" x14ac:dyDescent="0.3">
      <c r="A544" s="3"/>
      <c r="B544" s="28">
        <f t="shared" ref="B544:M544" si="200">SUM(B540:B543)</f>
        <v>0</v>
      </c>
      <c r="C544" s="28">
        <f t="shared" si="200"/>
        <v>0</v>
      </c>
      <c r="D544" s="28">
        <f t="shared" si="200"/>
        <v>0</v>
      </c>
      <c r="E544" s="28">
        <f t="shared" si="200"/>
        <v>0</v>
      </c>
      <c r="F544" s="28">
        <f t="shared" si="200"/>
        <v>0</v>
      </c>
      <c r="G544" s="28">
        <f t="shared" si="200"/>
        <v>11064.705</v>
      </c>
      <c r="H544" s="28">
        <f t="shared" si="200"/>
        <v>96368.290000000008</v>
      </c>
      <c r="I544" s="28">
        <f t="shared" si="200"/>
        <v>72492.61</v>
      </c>
      <c r="J544" s="28">
        <f t="shared" si="200"/>
        <v>97076.49</v>
      </c>
      <c r="K544" s="28">
        <f t="shared" si="200"/>
        <v>103031.59</v>
      </c>
      <c r="L544" s="28">
        <f t="shared" si="200"/>
        <v>85626.7</v>
      </c>
      <c r="M544" s="28">
        <f t="shared" si="200"/>
        <v>100011.274</v>
      </c>
      <c r="N544" s="28">
        <f>IF(N541="",N540*4,IF(N542="",(N541+N540)*2,IF(N543="",((N542+N541+N540)/3)*4,SUM(N540:N543))))</f>
        <v>82372</v>
      </c>
      <c r="O544" s="14">
        <f t="shared" ref="O544:O545" si="201">RATE(M$335-H$335,,-H544,M544)</f>
        <v>7.4487477325087719E-3</v>
      </c>
      <c r="P544" s="17" t="s">
        <v>952</v>
      </c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</row>
    <row r="545" spans="1:71" ht="16.5" customHeight="1" x14ac:dyDescent="0.3">
      <c r="A545" s="3"/>
      <c r="B545" s="18" t="e">
        <f t="shared" ref="B545:N545" si="202">+B544/B$537</f>
        <v>#DIV/0!</v>
      </c>
      <c r="C545" s="18" t="e">
        <f t="shared" si="202"/>
        <v>#DIV/0!</v>
      </c>
      <c r="D545" s="18" t="e">
        <f t="shared" si="202"/>
        <v>#DIV/0!</v>
      </c>
      <c r="E545" s="18" t="e">
        <f t="shared" si="202"/>
        <v>#DIV/0!</v>
      </c>
      <c r="F545" s="18" t="e">
        <f t="shared" si="202"/>
        <v>#DIV/0!</v>
      </c>
      <c r="G545" s="18">
        <f t="shared" si="202"/>
        <v>0.24467387546939726</v>
      </c>
      <c r="H545" s="18">
        <f t="shared" si="202"/>
        <v>0.20561564271001362</v>
      </c>
      <c r="I545" s="18">
        <f t="shared" si="202"/>
        <v>0.20687192432133253</v>
      </c>
      <c r="J545" s="18">
        <f t="shared" si="202"/>
        <v>0.19519264237880793</v>
      </c>
      <c r="K545" s="18">
        <f t="shared" si="202"/>
        <v>0.20598536696777428</v>
      </c>
      <c r="L545" s="18">
        <f t="shared" si="202"/>
        <v>0.19857229297942103</v>
      </c>
      <c r="M545" s="18">
        <f t="shared" si="202"/>
        <v>0.1989332519772139</v>
      </c>
      <c r="N545" s="18">
        <f t="shared" si="202"/>
        <v>0.18918260949449944</v>
      </c>
      <c r="O545" s="14">
        <f t="shared" si="201"/>
        <v>-6.5860686797940193E-3</v>
      </c>
      <c r="P545" s="19" t="s">
        <v>969</v>
      </c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</row>
    <row r="546" spans="1:71" ht="16.5" customHeight="1" x14ac:dyDescent="0.3">
      <c r="A546" s="3"/>
      <c r="B546" s="160" t="s">
        <v>864</v>
      </c>
      <c r="C546" s="147"/>
      <c r="D546" s="147"/>
      <c r="E546" s="147"/>
      <c r="F546" s="147"/>
      <c r="G546" s="147"/>
      <c r="H546" s="147"/>
      <c r="I546" s="147"/>
      <c r="J546" s="147"/>
      <c r="K546" s="147"/>
      <c r="L546" s="147"/>
      <c r="M546" s="147"/>
      <c r="N546" s="148"/>
      <c r="O546" s="14"/>
      <c r="P546" s="6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</row>
    <row r="547" spans="1:71" ht="16.5" customHeight="1" x14ac:dyDescent="0.3">
      <c r="A547" s="3"/>
      <c r="B547" s="25" t="str">
        <f t="shared" ref="B547:N547" si="203">IFERROR(VLOOKUP($B$546,$141:$214,MATCH($P547&amp;"/"&amp;B$335,$139:$139,0),FALSE),"")</f>
        <v/>
      </c>
      <c r="C547" s="25" t="str">
        <f t="shared" si="203"/>
        <v/>
      </c>
      <c r="D547" s="25" t="str">
        <f t="shared" si="203"/>
        <v/>
      </c>
      <c r="E547" s="25" t="str">
        <f t="shared" si="203"/>
        <v/>
      </c>
      <c r="F547" s="25" t="str">
        <f t="shared" si="203"/>
        <v/>
      </c>
      <c r="G547" s="25" t="str">
        <f t="shared" si="203"/>
        <v/>
      </c>
      <c r="H547" s="25">
        <f t="shared" si="203"/>
        <v>143205</v>
      </c>
      <c r="I547" s="25">
        <f t="shared" si="203"/>
        <v>80134</v>
      </c>
      <c r="J547" s="25">
        <f t="shared" si="203"/>
        <v>67918</v>
      </c>
      <c r="K547" s="25">
        <f t="shared" si="203"/>
        <v>48777</v>
      </c>
      <c r="L547" s="25">
        <f t="shared" si="203"/>
        <v>117289</v>
      </c>
      <c r="M547" s="25">
        <f t="shared" si="203"/>
        <v>115251</v>
      </c>
      <c r="N547" s="25">
        <f t="shared" si="203"/>
        <v>82011</v>
      </c>
      <c r="O547" s="14"/>
      <c r="P547" s="17" t="s">
        <v>949</v>
      </c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</row>
    <row r="548" spans="1:71" ht="16.5" customHeight="1" x14ac:dyDescent="0.3">
      <c r="A548" s="3"/>
      <c r="B548" s="15" t="str">
        <f t="shared" ref="B548:N548" si="204">IFERROR(VLOOKUP($B$546,$141:$214,MATCH($P548&amp;"/"&amp;B$335,$139:$139,0),FALSE),"")</f>
        <v/>
      </c>
      <c r="C548" s="15" t="str">
        <f t="shared" si="204"/>
        <v/>
      </c>
      <c r="D548" s="15" t="str">
        <f t="shared" si="204"/>
        <v/>
      </c>
      <c r="E548" s="15" t="str">
        <f t="shared" si="204"/>
        <v/>
      </c>
      <c r="F548" s="15" t="str">
        <f t="shared" si="204"/>
        <v/>
      </c>
      <c r="G548" s="15" t="str">
        <f t="shared" si="204"/>
        <v/>
      </c>
      <c r="H548" s="15">
        <f t="shared" si="204"/>
        <v>97886</v>
      </c>
      <c r="I548" s="15">
        <f t="shared" si="204"/>
        <v>125210</v>
      </c>
      <c r="J548" s="15">
        <f t="shared" si="204"/>
        <v>151781</v>
      </c>
      <c r="K548" s="15">
        <f t="shared" si="204"/>
        <v>163350</v>
      </c>
      <c r="L548" s="15">
        <f t="shared" si="204"/>
        <v>117700</v>
      </c>
      <c r="M548" s="15">
        <f t="shared" si="204"/>
        <v>135711</v>
      </c>
      <c r="N548" s="15">
        <f t="shared" si="204"/>
        <v>82753</v>
      </c>
      <c r="O548" s="14"/>
      <c r="P548" s="17" t="s">
        <v>950</v>
      </c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</row>
    <row r="549" spans="1:71" ht="16.5" customHeight="1" x14ac:dyDescent="0.3">
      <c r="A549" s="3"/>
      <c r="B549" s="15" t="str">
        <f t="shared" ref="B549:N549" si="205">IFERROR(VLOOKUP($B$546,$141:$214,MATCH($P549&amp;"/"&amp;B$335,$139:$139,0),FALSE),"")</f>
        <v/>
      </c>
      <c r="C549" s="15" t="str">
        <f t="shared" si="205"/>
        <v/>
      </c>
      <c r="D549" s="15" t="str">
        <f t="shared" si="205"/>
        <v/>
      </c>
      <c r="E549" s="15" t="str">
        <f t="shared" si="205"/>
        <v/>
      </c>
      <c r="F549" s="15" t="str">
        <f t="shared" si="205"/>
        <v/>
      </c>
      <c r="G549" s="15" t="str">
        <f t="shared" si="205"/>
        <v/>
      </c>
      <c r="H549" s="15">
        <f t="shared" si="205"/>
        <v>90810</v>
      </c>
      <c r="I549" s="15">
        <f t="shared" si="205"/>
        <v>58512</v>
      </c>
      <c r="J549" s="15">
        <f t="shared" si="205"/>
        <v>93597</v>
      </c>
      <c r="K549" s="15">
        <f t="shared" si="205"/>
        <v>111712</v>
      </c>
      <c r="L549" s="15">
        <f t="shared" si="205"/>
        <v>66853</v>
      </c>
      <c r="M549" s="15">
        <f t="shared" si="205"/>
        <v>102184</v>
      </c>
      <c r="N549" s="15" t="str">
        <f t="shared" si="205"/>
        <v/>
      </c>
      <c r="O549" s="14"/>
      <c r="P549" s="17" t="s">
        <v>951</v>
      </c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</row>
    <row r="550" spans="1:71" ht="16.5" customHeight="1" x14ac:dyDescent="0.3">
      <c r="A550" s="3"/>
      <c r="B550" s="15" t="str">
        <f t="shared" ref="B550:N550" si="206">IFERROR(VLOOKUP($B$546,$141:$214,MATCH($P550&amp;"/"&amp;B$335,$139:$139,0),FALSE),"")</f>
        <v/>
      </c>
      <c r="C550" s="28" t="str">
        <f t="shared" si="206"/>
        <v/>
      </c>
      <c r="D550" s="28" t="str">
        <f t="shared" si="206"/>
        <v/>
      </c>
      <c r="E550" s="28" t="str">
        <f t="shared" si="206"/>
        <v/>
      </c>
      <c r="F550" s="28" t="str">
        <f t="shared" si="206"/>
        <v/>
      </c>
      <c r="G550" s="28">
        <f t="shared" si="206"/>
        <v>35750.815000000002</v>
      </c>
      <c r="H550" s="28">
        <f t="shared" si="206"/>
        <v>30532.46</v>
      </c>
      <c r="I550" s="28">
        <f t="shared" si="206"/>
        <v>36697.730000000003</v>
      </c>
      <c r="J550" s="28">
        <f t="shared" si="206"/>
        <v>96950.01</v>
      </c>
      <c r="K550" s="28">
        <f t="shared" si="206"/>
        <v>77305.48</v>
      </c>
      <c r="L550" s="28">
        <f t="shared" si="206"/>
        <v>49708.74</v>
      </c>
      <c r="M550" s="28">
        <f t="shared" si="206"/>
        <v>49916.675999999999</v>
      </c>
      <c r="N550" s="28" t="str">
        <f t="shared" si="206"/>
        <v/>
      </c>
      <c r="O550" s="14"/>
      <c r="P550" s="17" t="s">
        <v>957</v>
      </c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</row>
    <row r="551" spans="1:71" ht="16.5" customHeight="1" x14ac:dyDescent="0.3">
      <c r="A551" s="3"/>
      <c r="B551" s="36">
        <f t="shared" ref="B551:M551" si="207">SUM(B547:B550)</f>
        <v>0</v>
      </c>
      <c r="C551" s="28">
        <f t="shared" si="207"/>
        <v>0</v>
      </c>
      <c r="D551" s="28">
        <f t="shared" si="207"/>
        <v>0</v>
      </c>
      <c r="E551" s="28">
        <f t="shared" si="207"/>
        <v>0</v>
      </c>
      <c r="F551" s="28">
        <f t="shared" si="207"/>
        <v>0</v>
      </c>
      <c r="G551" s="28">
        <f t="shared" si="207"/>
        <v>35750.815000000002</v>
      </c>
      <c r="H551" s="28">
        <f t="shared" si="207"/>
        <v>362433.46</v>
      </c>
      <c r="I551" s="28">
        <f t="shared" si="207"/>
        <v>300553.73</v>
      </c>
      <c r="J551" s="28">
        <f t="shared" si="207"/>
        <v>410246.01</v>
      </c>
      <c r="K551" s="28">
        <f t="shared" si="207"/>
        <v>401144.48</v>
      </c>
      <c r="L551" s="28">
        <f t="shared" si="207"/>
        <v>351550.74</v>
      </c>
      <c r="M551" s="28">
        <f t="shared" si="207"/>
        <v>403062.67599999998</v>
      </c>
      <c r="N551" s="28">
        <f>IF(N548="",N547*4,IF(N549="",(N548+N547)*2,IF(N550="",((N549+N548+N547)/3)*4,SUM(N547:N550))))</f>
        <v>329528</v>
      </c>
      <c r="O551" s="14">
        <f t="shared" ref="O551:O552" si="208">RATE(M$335-H$335,,-H551,M551)</f>
        <v>2.1477629032243244E-2</v>
      </c>
      <c r="P551" s="17" t="s">
        <v>952</v>
      </c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</row>
    <row r="552" spans="1:71" ht="16.5" customHeight="1" x14ac:dyDescent="0.3">
      <c r="A552" s="3"/>
      <c r="B552" s="18" t="e">
        <f t="shared" ref="B552:N552" si="209">+B551/(B$452+B$459)</f>
        <v>#DIV/0!</v>
      </c>
      <c r="C552" s="18" t="e">
        <f t="shared" si="209"/>
        <v>#DIV/0!</v>
      </c>
      <c r="D552" s="18" t="e">
        <f t="shared" si="209"/>
        <v>#DIV/0!</v>
      </c>
      <c r="E552" s="18" t="e">
        <f t="shared" si="209"/>
        <v>#DIV/0!</v>
      </c>
      <c r="F552" s="18" t="e">
        <f t="shared" si="209"/>
        <v>#DIV/0!</v>
      </c>
      <c r="G552" s="18">
        <f t="shared" si="209"/>
        <v>5.9325799562763903E-2</v>
      </c>
      <c r="H552" s="18">
        <f t="shared" si="209"/>
        <v>0.12667953020941186</v>
      </c>
      <c r="I552" s="18">
        <f t="shared" si="209"/>
        <v>0.11758183621622709</v>
      </c>
      <c r="J552" s="18">
        <f t="shared" si="209"/>
        <v>0.14693594002410934</v>
      </c>
      <c r="K552" s="18">
        <f t="shared" si="209"/>
        <v>0.14608490916259634</v>
      </c>
      <c r="L552" s="18">
        <f t="shared" si="209"/>
        <v>0.12138153070319761</v>
      </c>
      <c r="M552" s="18">
        <f t="shared" si="209"/>
        <v>0.11898351782094432</v>
      </c>
      <c r="N552" s="18">
        <f t="shared" si="209"/>
        <v>0.1045297670405522</v>
      </c>
      <c r="O552" s="14">
        <f t="shared" si="208"/>
        <v>-1.2456869864149915E-2</v>
      </c>
      <c r="P552" s="19" t="s">
        <v>970</v>
      </c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</row>
    <row r="553" spans="1:71" ht="16.5" customHeight="1" x14ac:dyDescent="0.3">
      <c r="A553" s="22"/>
      <c r="B553" s="29"/>
      <c r="C553" s="18" t="e">
        <f t="shared" ref="C553:N553" si="210">C551/B551-1</f>
        <v>#DIV/0!</v>
      </c>
      <c r="D553" s="18" t="e">
        <f t="shared" si="210"/>
        <v>#DIV/0!</v>
      </c>
      <c r="E553" s="18" t="e">
        <f t="shared" si="210"/>
        <v>#DIV/0!</v>
      </c>
      <c r="F553" s="18" t="e">
        <f t="shared" si="210"/>
        <v>#DIV/0!</v>
      </c>
      <c r="G553" s="18" t="e">
        <f t="shared" si="210"/>
        <v>#DIV/0!</v>
      </c>
      <c r="H553" s="18">
        <f t="shared" si="210"/>
        <v>9.1377677683711553</v>
      </c>
      <c r="I553" s="18">
        <f t="shared" si="210"/>
        <v>-0.17073404315374208</v>
      </c>
      <c r="J553" s="18">
        <f t="shared" si="210"/>
        <v>0.3649672888771005</v>
      </c>
      <c r="K553" s="18">
        <f t="shared" si="210"/>
        <v>-2.2185541792350438E-2</v>
      </c>
      <c r="L553" s="18">
        <f t="shared" si="210"/>
        <v>-0.12363061807556219</v>
      </c>
      <c r="M553" s="18">
        <f t="shared" si="210"/>
        <v>0.1465277416284203</v>
      </c>
      <c r="N553" s="18">
        <f t="shared" si="210"/>
        <v>-0.18243980496968659</v>
      </c>
      <c r="O553" s="26"/>
      <c r="P553" s="19" t="s">
        <v>958</v>
      </c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  <c r="BK553" s="22"/>
      <c r="BL553" s="22"/>
      <c r="BM553" s="22"/>
      <c r="BN553" s="22"/>
      <c r="BO553" s="22"/>
      <c r="BP553" s="22"/>
      <c r="BQ553" s="22"/>
      <c r="BR553" s="22"/>
      <c r="BS553" s="22"/>
    </row>
    <row r="554" spans="1:71" ht="16.5" customHeight="1" x14ac:dyDescent="0.3">
      <c r="A554" s="3"/>
      <c r="B554" s="149" t="s">
        <v>876</v>
      </c>
      <c r="C554" s="147"/>
      <c r="D554" s="147"/>
      <c r="E554" s="147"/>
      <c r="F554" s="147"/>
      <c r="G554" s="147"/>
      <c r="H554" s="147"/>
      <c r="I554" s="147"/>
      <c r="J554" s="147"/>
      <c r="K554" s="147"/>
      <c r="L554" s="147"/>
      <c r="M554" s="147"/>
      <c r="N554" s="148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</row>
    <row r="555" spans="1:71" ht="16.5" customHeight="1" x14ac:dyDescent="0.3">
      <c r="A555" s="3"/>
      <c r="B555" s="150" t="s">
        <v>878</v>
      </c>
      <c r="C555" s="147"/>
      <c r="D555" s="147"/>
      <c r="E555" s="147"/>
      <c r="F555" s="147"/>
      <c r="G555" s="147"/>
      <c r="H555" s="147"/>
      <c r="I555" s="147"/>
      <c r="J555" s="147"/>
      <c r="K555" s="147"/>
      <c r="L555" s="147"/>
      <c r="M555" s="147"/>
      <c r="N555" s="148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</row>
    <row r="556" spans="1:71" ht="16.5" customHeight="1" x14ac:dyDescent="0.3">
      <c r="A556" s="3"/>
      <c r="B556" s="15" t="str">
        <f t="shared" ref="B556:N556" si="211">IFERROR(VLOOKUP($B$555,$219:$330,MATCH($P556&amp;"/"&amp;B$335,$217:$217,0),FALSE),"")</f>
        <v/>
      </c>
      <c r="C556" s="15" t="str">
        <f t="shared" si="211"/>
        <v/>
      </c>
      <c r="D556" s="15" t="str">
        <f t="shared" si="211"/>
        <v/>
      </c>
      <c r="E556" s="15" t="str">
        <f t="shared" si="211"/>
        <v/>
      </c>
      <c r="F556" s="15" t="str">
        <f t="shared" si="211"/>
        <v/>
      </c>
      <c r="G556" s="15" t="str">
        <f t="shared" si="211"/>
        <v/>
      </c>
      <c r="H556" s="15">
        <f t="shared" si="211"/>
        <v>22501</v>
      </c>
      <c r="I556" s="15">
        <f t="shared" si="211"/>
        <v>23606</v>
      </c>
      <c r="J556" s="15">
        <f t="shared" si="211"/>
        <v>37744</v>
      </c>
      <c r="K556" s="15">
        <f t="shared" si="211"/>
        <v>39529</v>
      </c>
      <c r="L556" s="15">
        <f t="shared" si="211"/>
        <v>38590</v>
      </c>
      <c r="M556" s="15">
        <f t="shared" si="211"/>
        <v>45181</v>
      </c>
      <c r="N556" s="16">
        <f t="shared" si="211"/>
        <v>51157</v>
      </c>
      <c r="O556" s="14"/>
      <c r="P556" s="17" t="s">
        <v>949</v>
      </c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</row>
    <row r="557" spans="1:71" ht="16.5" customHeight="1" x14ac:dyDescent="0.3">
      <c r="A557" s="3"/>
      <c r="B557" s="15" t="str">
        <f t="shared" ref="B557:N557" si="212">IFERROR(VLOOKUP($B$555,$219:$330,MATCH($P557&amp;"/"&amp;B$335,$217:$217,0),FALSE),"")</f>
        <v/>
      </c>
      <c r="C557" s="15" t="str">
        <f t="shared" si="212"/>
        <v/>
      </c>
      <c r="D557" s="15" t="str">
        <f t="shared" si="212"/>
        <v/>
      </c>
      <c r="E557" s="15" t="str">
        <f t="shared" si="212"/>
        <v/>
      </c>
      <c r="F557" s="15" t="str">
        <f t="shared" si="212"/>
        <v/>
      </c>
      <c r="G557" s="15" t="str">
        <f t="shared" si="212"/>
        <v/>
      </c>
      <c r="H557" s="15">
        <f t="shared" si="212"/>
        <v>45567</v>
      </c>
      <c r="I557" s="15">
        <f t="shared" si="212"/>
        <v>48221</v>
      </c>
      <c r="J557" s="15">
        <f t="shared" si="212"/>
        <v>77042</v>
      </c>
      <c r="K557" s="15">
        <f t="shared" si="212"/>
        <v>79632</v>
      </c>
      <c r="L557" s="15">
        <f t="shared" si="212"/>
        <v>77517</v>
      </c>
      <c r="M557" s="15">
        <f t="shared" si="212"/>
        <v>93177</v>
      </c>
      <c r="N557" s="16">
        <f t="shared" si="212"/>
        <v>102493</v>
      </c>
      <c r="O557" s="14"/>
      <c r="P557" s="17" t="s">
        <v>950</v>
      </c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</row>
    <row r="558" spans="1:71" ht="16.5" customHeight="1" x14ac:dyDescent="0.3">
      <c r="A558" s="3"/>
      <c r="B558" s="15" t="str">
        <f t="shared" ref="B558:N558" si="213">IFERROR(VLOOKUP($B$555,$219:$330,MATCH($P558&amp;"/"&amp;B$335,$217:$217,0),FALSE),"")</f>
        <v/>
      </c>
      <c r="C558" s="15" t="str">
        <f t="shared" si="213"/>
        <v/>
      </c>
      <c r="D558" s="15" t="str">
        <f t="shared" si="213"/>
        <v/>
      </c>
      <c r="E558" s="15" t="str">
        <f t="shared" si="213"/>
        <v/>
      </c>
      <c r="F558" s="15" t="str">
        <f t="shared" si="213"/>
        <v/>
      </c>
      <c r="G558" s="15" t="str">
        <f t="shared" si="213"/>
        <v/>
      </c>
      <c r="H558" s="15">
        <f t="shared" si="213"/>
        <v>69579</v>
      </c>
      <c r="I558" s="15">
        <f t="shared" si="213"/>
        <v>73596</v>
      </c>
      <c r="J558" s="15">
        <f t="shared" si="213"/>
        <v>117307</v>
      </c>
      <c r="K558" s="15">
        <f t="shared" si="213"/>
        <v>119929</v>
      </c>
      <c r="L558" s="15">
        <f t="shared" si="213"/>
        <v>118111</v>
      </c>
      <c r="M558" s="15">
        <f t="shared" si="213"/>
        <v>141470</v>
      </c>
      <c r="N558" s="16" t="str">
        <f t="shared" si="213"/>
        <v/>
      </c>
      <c r="O558" s="14"/>
      <c r="P558" s="17" t="s">
        <v>951</v>
      </c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</row>
    <row r="559" spans="1:71" ht="16.5" customHeight="1" x14ac:dyDescent="0.3">
      <c r="A559" s="3"/>
      <c r="B559" s="15" t="str">
        <f t="shared" ref="B559:M559" si="214">IFERROR(VLOOKUP($B$555,$219:$330,MATCH($P559&amp;"/"&amp;B$335,$217:$217,0),FALSE),"")</f>
        <v/>
      </c>
      <c r="C559" s="15" t="str">
        <f t="shared" si="214"/>
        <v/>
      </c>
      <c r="D559" s="15" t="str">
        <f t="shared" si="214"/>
        <v/>
      </c>
      <c r="E559" s="15" t="str">
        <f t="shared" si="214"/>
        <v/>
      </c>
      <c r="F559" s="15" t="str">
        <f t="shared" si="214"/>
        <v/>
      </c>
      <c r="G559" s="15">
        <f t="shared" si="214"/>
        <v>79641.119999999995</v>
      </c>
      <c r="H559" s="15">
        <f t="shared" si="214"/>
        <v>92886.67</v>
      </c>
      <c r="I559" s="15">
        <f t="shared" si="214"/>
        <v>108372.4</v>
      </c>
      <c r="J559" s="15">
        <f t="shared" si="214"/>
        <v>158281.84</v>
      </c>
      <c r="K559" s="15">
        <f t="shared" si="214"/>
        <v>160579.57999999999</v>
      </c>
      <c r="L559" s="15">
        <f t="shared" si="214"/>
        <v>160866.59</v>
      </c>
      <c r="M559" s="15">
        <f t="shared" si="214"/>
        <v>191276.758</v>
      </c>
      <c r="N559" s="16">
        <f>IFERROR(VLOOKUP($B$555,$219:$330,MATCH($P559&amp;"/"&amp;N$335,$217:$217,0),FALSE),IFERROR((VLOOKUP($B$555,$219:$330,MATCH($P558&amp;"/"&amp;N$335,$217:$217,0),FALSE)/3)*4,IFERROR(VLOOKUP($B$555,$219:$330,MATCH($P557&amp;"/"&amp;N$335,$217:$217,0),FALSE)*2,IFERROR(VLOOKUP($B$555,$219:$330,MATCH($P556&amp;"/"&amp;N$335,$217:$217,0),FALSE)*4,""))))</f>
        <v>204986</v>
      </c>
      <c r="O559" s="14">
        <f t="shared" ref="O559:O560" si="215">RATE(M$335-H$335,,-H559,M559)</f>
        <v>0.15542500412072854</v>
      </c>
      <c r="P559" s="17" t="s">
        <v>952</v>
      </c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</row>
    <row r="560" spans="1:71" ht="16.5" customHeight="1" x14ac:dyDescent="0.3">
      <c r="A560" s="3"/>
      <c r="B560" s="18" t="e">
        <f t="shared" ref="B560:N560" si="216">B559/(B$452+B459)</f>
        <v>#VALUE!</v>
      </c>
      <c r="C560" s="18" t="e">
        <f t="shared" si="216"/>
        <v>#VALUE!</v>
      </c>
      <c r="D560" s="18" t="e">
        <f t="shared" si="216"/>
        <v>#VALUE!</v>
      </c>
      <c r="E560" s="18" t="e">
        <f t="shared" si="216"/>
        <v>#VALUE!</v>
      </c>
      <c r="F560" s="18" t="e">
        <f t="shared" si="216"/>
        <v>#VALUE!</v>
      </c>
      <c r="G560" s="18">
        <f t="shared" si="216"/>
        <v>0.13215847308862824</v>
      </c>
      <c r="H560" s="18">
        <f t="shared" si="216"/>
        <v>3.2466206950971556E-2</v>
      </c>
      <c r="I560" s="18">
        <f t="shared" si="216"/>
        <v>4.2397164018425089E-2</v>
      </c>
      <c r="J560" s="18">
        <f t="shared" si="216"/>
        <v>5.6691083842949914E-2</v>
      </c>
      <c r="K560" s="18">
        <f t="shared" si="216"/>
        <v>5.8478315238608969E-2</v>
      </c>
      <c r="L560" s="18">
        <f t="shared" si="216"/>
        <v>5.5543142742932934E-2</v>
      </c>
      <c r="M560" s="18">
        <f t="shared" si="216"/>
        <v>5.6464621755812135E-2</v>
      </c>
      <c r="N560" s="18">
        <f t="shared" si="216"/>
        <v>6.5023727351164795E-2</v>
      </c>
      <c r="O560" s="14">
        <f t="shared" si="215"/>
        <v>0.11704064071217243</v>
      </c>
      <c r="P560" s="19" t="s">
        <v>953</v>
      </c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</row>
    <row r="561" spans="1:71" ht="16.5" customHeight="1" x14ac:dyDescent="0.3">
      <c r="A561" s="3"/>
      <c r="B561" s="146" t="s">
        <v>881</v>
      </c>
      <c r="C561" s="147"/>
      <c r="D561" s="147"/>
      <c r="E561" s="147"/>
      <c r="F561" s="147"/>
      <c r="G561" s="147"/>
      <c r="H561" s="147"/>
      <c r="I561" s="147"/>
      <c r="J561" s="147"/>
      <c r="K561" s="147"/>
      <c r="L561" s="147"/>
      <c r="M561" s="147"/>
      <c r="N561" s="148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</row>
    <row r="562" spans="1:71" ht="16.5" customHeight="1" x14ac:dyDescent="0.3">
      <c r="A562" s="3"/>
      <c r="B562" s="16" t="str">
        <f t="shared" ref="B562:N562" si="217">IFERROR(VLOOKUP($B$561,$219:$330,MATCH($P562&amp;"/"&amp;B$335,$217:$217,0),FALSE),"")</f>
        <v/>
      </c>
      <c r="C562" s="16" t="str">
        <f t="shared" si="217"/>
        <v/>
      </c>
      <c r="D562" s="16" t="str">
        <f t="shared" si="217"/>
        <v/>
      </c>
      <c r="E562" s="16" t="str">
        <f t="shared" si="217"/>
        <v/>
      </c>
      <c r="F562" s="16" t="str">
        <f t="shared" si="217"/>
        <v/>
      </c>
      <c r="G562" s="16" t="str">
        <f t="shared" si="217"/>
        <v/>
      </c>
      <c r="H562" s="16">
        <f t="shared" si="217"/>
        <v>523</v>
      </c>
      <c r="I562" s="16">
        <f t="shared" si="217"/>
        <v>-1120</v>
      </c>
      <c r="J562" s="16">
        <f t="shared" si="217"/>
        <v>61</v>
      </c>
      <c r="K562" s="16">
        <f t="shared" si="217"/>
        <v>-153</v>
      </c>
      <c r="L562" s="16">
        <f t="shared" si="217"/>
        <v>-36</v>
      </c>
      <c r="M562" s="16">
        <f t="shared" si="217"/>
        <v>78</v>
      </c>
      <c r="N562" s="16">
        <f t="shared" si="217"/>
        <v>0</v>
      </c>
      <c r="O562" s="14"/>
      <c r="P562" s="17" t="s">
        <v>949</v>
      </c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</row>
    <row r="563" spans="1:71" ht="16.5" customHeight="1" x14ac:dyDescent="0.3">
      <c r="A563" s="3"/>
      <c r="B563" s="16" t="str">
        <f t="shared" ref="B563:N563" si="218">IFERROR(VLOOKUP($B$561,$219:$330,MATCH($P563&amp;"/"&amp;B$335,$217:$217,0),FALSE),"")</f>
        <v/>
      </c>
      <c r="C563" s="16" t="str">
        <f t="shared" si="218"/>
        <v/>
      </c>
      <c r="D563" s="16" t="str">
        <f t="shared" si="218"/>
        <v/>
      </c>
      <c r="E563" s="16" t="str">
        <f t="shared" si="218"/>
        <v/>
      </c>
      <c r="F563" s="16" t="str">
        <f t="shared" si="218"/>
        <v/>
      </c>
      <c r="G563" s="16" t="str">
        <f t="shared" si="218"/>
        <v/>
      </c>
      <c r="H563" s="16">
        <f t="shared" si="218"/>
        <v>672</v>
      </c>
      <c r="I563" s="16">
        <f t="shared" si="218"/>
        <v>882</v>
      </c>
      <c r="J563" s="16">
        <f t="shared" si="218"/>
        <v>1137</v>
      </c>
      <c r="K563" s="16">
        <f t="shared" si="218"/>
        <v>-133</v>
      </c>
      <c r="L563" s="16">
        <f t="shared" si="218"/>
        <v>-17</v>
      </c>
      <c r="M563" s="16">
        <f t="shared" si="218"/>
        <v>545</v>
      </c>
      <c r="N563" s="16">
        <f t="shared" si="218"/>
        <v>0</v>
      </c>
      <c r="O563" s="14"/>
      <c r="P563" s="17" t="s">
        <v>950</v>
      </c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</row>
    <row r="564" spans="1:71" ht="16.5" customHeight="1" x14ac:dyDescent="0.3">
      <c r="A564" s="3"/>
      <c r="B564" s="16" t="str">
        <f t="shared" ref="B564:N564" si="219">IFERROR(VLOOKUP($B$561,$219:$330,MATCH($P564&amp;"/"&amp;B$335,$217:$217,0),FALSE),"")</f>
        <v/>
      </c>
      <c r="C564" s="16" t="str">
        <f t="shared" si="219"/>
        <v/>
      </c>
      <c r="D564" s="16" t="str">
        <f t="shared" si="219"/>
        <v/>
      </c>
      <c r="E564" s="16" t="str">
        <f t="shared" si="219"/>
        <v/>
      </c>
      <c r="F564" s="16" t="str">
        <f t="shared" si="219"/>
        <v/>
      </c>
      <c r="G564" s="16" t="str">
        <f t="shared" si="219"/>
        <v/>
      </c>
      <c r="H564" s="16">
        <f t="shared" si="219"/>
        <v>-28</v>
      </c>
      <c r="I564" s="16">
        <f t="shared" si="219"/>
        <v>-754</v>
      </c>
      <c r="J564" s="16">
        <f t="shared" si="219"/>
        <v>247</v>
      </c>
      <c r="K564" s="16">
        <f t="shared" si="219"/>
        <v>-178</v>
      </c>
      <c r="L564" s="16">
        <f t="shared" si="219"/>
        <v>-23</v>
      </c>
      <c r="M564" s="16">
        <f t="shared" si="219"/>
        <v>1242</v>
      </c>
      <c r="N564" s="16" t="str">
        <f t="shared" si="219"/>
        <v/>
      </c>
      <c r="O564" s="14"/>
      <c r="P564" s="17" t="s">
        <v>951</v>
      </c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</row>
    <row r="565" spans="1:71" ht="16.5" customHeight="1" x14ac:dyDescent="0.3">
      <c r="A565" s="3"/>
      <c r="B565" s="16" t="str">
        <f t="shared" ref="B565:N565" si="220">IFERROR(VLOOKUP($B$561,$219:$330,MATCH($P565&amp;"/"&amp;B$335,$217:$217,0),FALSE),"")</f>
        <v/>
      </c>
      <c r="C565" s="16" t="str">
        <f t="shared" si="220"/>
        <v/>
      </c>
      <c r="D565" s="16" t="str">
        <f t="shared" si="220"/>
        <v/>
      </c>
      <c r="E565" s="16" t="str">
        <f t="shared" si="220"/>
        <v/>
      </c>
      <c r="F565" s="16" t="str">
        <f t="shared" si="220"/>
        <v/>
      </c>
      <c r="G565" s="16">
        <f t="shared" si="220"/>
        <v>8711.76</v>
      </c>
      <c r="H565" s="16">
        <f t="shared" si="220"/>
        <v>-714.44</v>
      </c>
      <c r="I565" s="16">
        <f t="shared" si="220"/>
        <v>-803.19</v>
      </c>
      <c r="J565" s="16">
        <f t="shared" si="220"/>
        <v>413.78</v>
      </c>
      <c r="K565" s="16">
        <f t="shared" si="220"/>
        <v>-1469.5</v>
      </c>
      <c r="L565" s="16">
        <f t="shared" si="220"/>
        <v>1428.28</v>
      </c>
      <c r="M565" s="16">
        <f t="shared" si="220"/>
        <v>1169.7950000000001</v>
      </c>
      <c r="N565" s="16" t="str">
        <f t="shared" si="220"/>
        <v/>
      </c>
      <c r="O565" s="14"/>
      <c r="P565" s="17" t="s">
        <v>952</v>
      </c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</row>
    <row r="566" spans="1:71" ht="16.5" customHeight="1" x14ac:dyDescent="0.3">
      <c r="A566" s="3"/>
      <c r="B566" s="146" t="s">
        <v>971</v>
      </c>
      <c r="C566" s="147"/>
      <c r="D566" s="147"/>
      <c r="E566" s="147"/>
      <c r="F566" s="147"/>
      <c r="G566" s="147"/>
      <c r="H566" s="147"/>
      <c r="I566" s="147"/>
      <c r="J566" s="147"/>
      <c r="K566" s="147"/>
      <c r="L566" s="147"/>
      <c r="M566" s="147"/>
      <c r="N566" s="148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</row>
    <row r="567" spans="1:71" ht="16.5" customHeight="1" x14ac:dyDescent="0.3">
      <c r="A567" s="3"/>
      <c r="B567" s="15" t="str">
        <f t="shared" ref="B567:N567" si="221">IFERROR(VLOOKUP($B$566,$219:$330,MATCH($P567&amp;"/"&amp;B$335,$217:$217,0),FALSE),"")</f>
        <v/>
      </c>
      <c r="C567" s="15" t="str">
        <f t="shared" si="221"/>
        <v/>
      </c>
      <c r="D567" s="15" t="str">
        <f t="shared" si="221"/>
        <v/>
      </c>
      <c r="E567" s="15" t="str">
        <f t="shared" si="221"/>
        <v/>
      </c>
      <c r="F567" s="15" t="str">
        <f t="shared" si="221"/>
        <v/>
      </c>
      <c r="G567" s="15" t="str">
        <f t="shared" si="221"/>
        <v/>
      </c>
      <c r="H567" s="15" t="str">
        <f t="shared" si="221"/>
        <v/>
      </c>
      <c r="I567" s="15" t="str">
        <f t="shared" si="221"/>
        <v/>
      </c>
      <c r="J567" s="15" t="str">
        <f t="shared" si="221"/>
        <v/>
      </c>
      <c r="K567" s="15" t="str">
        <f t="shared" si="221"/>
        <v/>
      </c>
      <c r="L567" s="15" t="str">
        <f t="shared" si="221"/>
        <v/>
      </c>
      <c r="M567" s="15" t="str">
        <f t="shared" si="221"/>
        <v/>
      </c>
      <c r="N567" s="16" t="str">
        <f t="shared" si="221"/>
        <v/>
      </c>
      <c r="O567" s="14"/>
      <c r="P567" s="17" t="s">
        <v>949</v>
      </c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</row>
    <row r="568" spans="1:71" ht="16.5" customHeight="1" x14ac:dyDescent="0.3">
      <c r="A568" s="3"/>
      <c r="B568" s="15" t="str">
        <f t="shared" ref="B568:N568" si="222">IFERROR(VLOOKUP($B$566,$219:$330,MATCH($P568&amp;"/"&amp;B$335,$217:$217,0),FALSE),"")</f>
        <v/>
      </c>
      <c r="C568" s="15" t="str">
        <f t="shared" si="222"/>
        <v/>
      </c>
      <c r="D568" s="15" t="str">
        <f t="shared" si="222"/>
        <v/>
      </c>
      <c r="E568" s="15" t="str">
        <f t="shared" si="222"/>
        <v/>
      </c>
      <c r="F568" s="15" t="str">
        <f t="shared" si="222"/>
        <v/>
      </c>
      <c r="G568" s="15" t="str">
        <f t="shared" si="222"/>
        <v/>
      </c>
      <c r="H568" s="15" t="str">
        <f t="shared" si="222"/>
        <v/>
      </c>
      <c r="I568" s="15" t="str">
        <f t="shared" si="222"/>
        <v/>
      </c>
      <c r="J568" s="15" t="str">
        <f t="shared" si="222"/>
        <v/>
      </c>
      <c r="K568" s="15" t="str">
        <f t="shared" si="222"/>
        <v/>
      </c>
      <c r="L568" s="15" t="str">
        <f t="shared" si="222"/>
        <v/>
      </c>
      <c r="M568" s="15" t="str">
        <f t="shared" si="222"/>
        <v/>
      </c>
      <c r="N568" s="16" t="str">
        <f t="shared" si="222"/>
        <v/>
      </c>
      <c r="O568" s="14"/>
      <c r="P568" s="17" t="s">
        <v>950</v>
      </c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</row>
    <row r="569" spans="1:71" ht="16.5" customHeight="1" x14ac:dyDescent="0.3">
      <c r="A569" s="3"/>
      <c r="B569" s="15" t="str">
        <f t="shared" ref="B569:N569" si="223">IFERROR(VLOOKUP($B$566,$219:$330,MATCH($P569&amp;"/"&amp;B$335,$217:$217,0),FALSE),"")</f>
        <v/>
      </c>
      <c r="C569" s="15" t="str">
        <f t="shared" si="223"/>
        <v/>
      </c>
      <c r="D569" s="15" t="str">
        <f t="shared" si="223"/>
        <v/>
      </c>
      <c r="E569" s="15" t="str">
        <f t="shared" si="223"/>
        <v/>
      </c>
      <c r="F569" s="15" t="str">
        <f t="shared" si="223"/>
        <v/>
      </c>
      <c r="G569" s="15" t="str">
        <f t="shared" si="223"/>
        <v/>
      </c>
      <c r="H569" s="15" t="str">
        <f t="shared" si="223"/>
        <v/>
      </c>
      <c r="I569" s="15" t="str">
        <f t="shared" si="223"/>
        <v/>
      </c>
      <c r="J569" s="15" t="str">
        <f t="shared" si="223"/>
        <v/>
      </c>
      <c r="K569" s="15" t="str">
        <f t="shared" si="223"/>
        <v/>
      </c>
      <c r="L569" s="15" t="str">
        <f t="shared" si="223"/>
        <v/>
      </c>
      <c r="M569" s="15" t="str">
        <f t="shared" si="223"/>
        <v/>
      </c>
      <c r="N569" s="16" t="str">
        <f t="shared" si="223"/>
        <v/>
      </c>
      <c r="O569" s="14"/>
      <c r="P569" s="17" t="s">
        <v>951</v>
      </c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</row>
    <row r="570" spans="1:71" ht="16.5" customHeight="1" x14ac:dyDescent="0.3">
      <c r="A570" s="3"/>
      <c r="B570" s="15" t="str">
        <f t="shared" ref="B570:N570" si="224">IFERROR(VLOOKUP($B$566,$219:$330,MATCH($P570&amp;"/"&amp;B$335,$217:$217,0),FALSE),"")</f>
        <v/>
      </c>
      <c r="C570" s="15" t="str">
        <f t="shared" si="224"/>
        <v/>
      </c>
      <c r="D570" s="15" t="str">
        <f t="shared" si="224"/>
        <v/>
      </c>
      <c r="E570" s="15" t="str">
        <f t="shared" si="224"/>
        <v/>
      </c>
      <c r="F570" s="15" t="str">
        <f t="shared" si="224"/>
        <v/>
      </c>
      <c r="G570" s="15" t="str">
        <f t="shared" si="224"/>
        <v/>
      </c>
      <c r="H570" s="15" t="str">
        <f t="shared" si="224"/>
        <v/>
      </c>
      <c r="I570" s="15" t="str">
        <f t="shared" si="224"/>
        <v/>
      </c>
      <c r="J570" s="15" t="str">
        <f t="shared" si="224"/>
        <v/>
      </c>
      <c r="K570" s="15" t="str">
        <f t="shared" si="224"/>
        <v/>
      </c>
      <c r="L570" s="15" t="str">
        <f t="shared" si="224"/>
        <v/>
      </c>
      <c r="M570" s="15" t="str">
        <f t="shared" si="224"/>
        <v/>
      </c>
      <c r="N570" s="16" t="str">
        <f t="shared" si="224"/>
        <v/>
      </c>
      <c r="O570" s="14"/>
      <c r="P570" s="17" t="s">
        <v>952</v>
      </c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</row>
    <row r="571" spans="1:71" ht="16.5" customHeight="1" x14ac:dyDescent="0.3">
      <c r="A571" s="3"/>
      <c r="B571" s="149" t="s">
        <v>906</v>
      </c>
      <c r="C571" s="147"/>
      <c r="D571" s="147"/>
      <c r="E571" s="147"/>
      <c r="F571" s="147"/>
      <c r="G571" s="147"/>
      <c r="H571" s="147"/>
      <c r="I571" s="147"/>
      <c r="J571" s="147"/>
      <c r="K571" s="147"/>
      <c r="L571" s="147"/>
      <c r="M571" s="147"/>
      <c r="N571" s="148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</row>
    <row r="572" spans="1:71" ht="16.5" customHeight="1" x14ac:dyDescent="0.3">
      <c r="A572" s="3"/>
      <c r="B572" s="15" t="str">
        <f t="shared" ref="B572:N572" si="225">IFERROR(VLOOKUP($B$571,$219:$330,MATCH($P572&amp;"/"&amp;B$335,$217:$217,0),FALSE),"")</f>
        <v/>
      </c>
      <c r="C572" s="15" t="str">
        <f t="shared" si="225"/>
        <v/>
      </c>
      <c r="D572" s="15" t="str">
        <f t="shared" si="225"/>
        <v/>
      </c>
      <c r="E572" s="15" t="str">
        <f t="shared" si="225"/>
        <v/>
      </c>
      <c r="F572" s="15" t="str">
        <f t="shared" si="225"/>
        <v/>
      </c>
      <c r="G572" s="15" t="str">
        <f t="shared" si="225"/>
        <v/>
      </c>
      <c r="H572" s="15">
        <f t="shared" si="225"/>
        <v>269620</v>
      </c>
      <c r="I572" s="15">
        <f t="shared" si="225"/>
        <v>100124</v>
      </c>
      <c r="J572" s="15">
        <f t="shared" si="225"/>
        <v>74700</v>
      </c>
      <c r="K572" s="15">
        <f t="shared" si="225"/>
        <v>-1182</v>
      </c>
      <c r="L572" s="15">
        <f t="shared" si="225"/>
        <v>116873</v>
      </c>
      <c r="M572" s="15">
        <f t="shared" si="225"/>
        <v>80446</v>
      </c>
      <c r="N572" s="16">
        <f t="shared" si="225"/>
        <v>96550</v>
      </c>
      <c r="O572" s="14"/>
      <c r="P572" s="17" t="s">
        <v>949</v>
      </c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</row>
    <row r="573" spans="1:71" ht="16.5" customHeight="1" x14ac:dyDescent="0.3">
      <c r="A573" s="3"/>
      <c r="B573" s="15" t="str">
        <f t="shared" ref="B573:N573" si="226">IFERROR(VLOOKUP($B$571,$219:$330,MATCH($P573&amp;"/"&amp;B$335,$217:$217,0),FALSE),"")</f>
        <v/>
      </c>
      <c r="C573" s="15" t="str">
        <f t="shared" si="226"/>
        <v/>
      </c>
      <c r="D573" s="15" t="str">
        <f t="shared" si="226"/>
        <v/>
      </c>
      <c r="E573" s="15" t="str">
        <f t="shared" si="226"/>
        <v/>
      </c>
      <c r="F573" s="15" t="str">
        <f t="shared" si="226"/>
        <v/>
      </c>
      <c r="G573" s="15" t="str">
        <f t="shared" si="226"/>
        <v/>
      </c>
      <c r="H573" s="15">
        <f t="shared" si="226"/>
        <v>262746</v>
      </c>
      <c r="I573" s="15">
        <f t="shared" si="226"/>
        <v>236307</v>
      </c>
      <c r="J573" s="15">
        <f t="shared" si="226"/>
        <v>286779</v>
      </c>
      <c r="K573" s="15">
        <f t="shared" si="226"/>
        <v>262317</v>
      </c>
      <c r="L573" s="15">
        <f t="shared" si="226"/>
        <v>296647</v>
      </c>
      <c r="M573" s="15">
        <f t="shared" si="226"/>
        <v>275752</v>
      </c>
      <c r="N573" s="16">
        <f t="shared" si="226"/>
        <v>166946</v>
      </c>
      <c r="O573" s="14"/>
      <c r="P573" s="17" t="s">
        <v>950</v>
      </c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</row>
    <row r="574" spans="1:71" ht="16.5" customHeight="1" x14ac:dyDescent="0.3">
      <c r="A574" s="3"/>
      <c r="B574" s="15" t="str">
        <f t="shared" ref="B574:N574" si="227">IFERROR(VLOOKUP($B$571,$219:$330,MATCH($P574&amp;"/"&amp;B$335,$217:$217,0),FALSE),"")</f>
        <v/>
      </c>
      <c r="C574" s="15" t="str">
        <f t="shared" si="227"/>
        <v/>
      </c>
      <c r="D574" s="15" t="str">
        <f t="shared" si="227"/>
        <v/>
      </c>
      <c r="E574" s="15" t="str">
        <f t="shared" si="227"/>
        <v/>
      </c>
      <c r="F574" s="15" t="str">
        <f t="shared" si="227"/>
        <v/>
      </c>
      <c r="G574" s="15" t="str">
        <f t="shared" si="227"/>
        <v/>
      </c>
      <c r="H574" s="15">
        <f t="shared" si="227"/>
        <v>362778</v>
      </c>
      <c r="I574" s="15">
        <f t="shared" si="227"/>
        <v>292700</v>
      </c>
      <c r="J574" s="15">
        <f t="shared" si="227"/>
        <v>463610</v>
      </c>
      <c r="K574" s="15">
        <f t="shared" si="227"/>
        <v>383154</v>
      </c>
      <c r="L574" s="15">
        <f t="shared" si="227"/>
        <v>310774</v>
      </c>
      <c r="M574" s="15">
        <f t="shared" si="227"/>
        <v>475156</v>
      </c>
      <c r="N574" s="16" t="str">
        <f t="shared" si="227"/>
        <v/>
      </c>
      <c r="O574" s="14"/>
      <c r="P574" s="17" t="s">
        <v>951</v>
      </c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</row>
    <row r="575" spans="1:71" ht="16.5" customHeight="1" x14ac:dyDescent="0.3">
      <c r="A575" s="3"/>
      <c r="B575" s="15" t="str">
        <f t="shared" ref="B575:N575" si="228">IFERROR(VLOOKUP($B$571,$219:$330,MATCH($P575&amp;"/"&amp;B$335,$217:$217,0),FALSE),"")</f>
        <v/>
      </c>
      <c r="C575" s="15" t="str">
        <f t="shared" si="228"/>
        <v/>
      </c>
      <c r="D575" s="15" t="str">
        <f t="shared" si="228"/>
        <v/>
      </c>
      <c r="E575" s="15" t="str">
        <f t="shared" si="228"/>
        <v/>
      </c>
      <c r="F575" s="15" t="str">
        <f t="shared" si="228"/>
        <v/>
      </c>
      <c r="G575" s="15">
        <f t="shared" si="228"/>
        <v>183667.51</v>
      </c>
      <c r="H575" s="15">
        <f t="shared" si="228"/>
        <v>393437.96</v>
      </c>
      <c r="I575" s="15">
        <f t="shared" si="228"/>
        <v>286508.51</v>
      </c>
      <c r="J575" s="15">
        <f t="shared" si="228"/>
        <v>671157.53</v>
      </c>
      <c r="K575" s="15">
        <f t="shared" si="228"/>
        <v>712113.6</v>
      </c>
      <c r="L575" s="15">
        <f t="shared" si="228"/>
        <v>433473.24</v>
      </c>
      <c r="M575" s="15">
        <f t="shared" si="228"/>
        <v>605655.84900000005</v>
      </c>
      <c r="N575" s="16" t="str">
        <f t="shared" si="228"/>
        <v/>
      </c>
      <c r="O575" s="14"/>
      <c r="P575" s="17" t="s">
        <v>952</v>
      </c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</row>
    <row r="576" spans="1:71" ht="16.5" customHeight="1" x14ac:dyDescent="0.3">
      <c r="A576" s="3"/>
      <c r="B576" s="37" t="e">
        <f t="shared" ref="B576:M576" si="229">B575/B$551</f>
        <v>#VALUE!</v>
      </c>
      <c r="C576" s="37" t="e">
        <f t="shared" si="229"/>
        <v>#VALUE!</v>
      </c>
      <c r="D576" s="37" t="e">
        <f t="shared" si="229"/>
        <v>#VALUE!</v>
      </c>
      <c r="E576" s="37" t="e">
        <f t="shared" si="229"/>
        <v>#VALUE!</v>
      </c>
      <c r="F576" s="37" t="e">
        <f t="shared" si="229"/>
        <v>#VALUE!</v>
      </c>
      <c r="G576" s="37">
        <f t="shared" si="229"/>
        <v>5.1374356081113115</v>
      </c>
      <c r="H576" s="37">
        <f t="shared" si="229"/>
        <v>1.0855453577602907</v>
      </c>
      <c r="I576" s="37">
        <f t="shared" si="229"/>
        <v>0.95326885479012369</v>
      </c>
      <c r="J576" s="37">
        <f t="shared" si="229"/>
        <v>1.6359879526920933</v>
      </c>
      <c r="K576" s="37">
        <f t="shared" si="229"/>
        <v>1.7752047840718137</v>
      </c>
      <c r="L576" s="37">
        <f t="shared" si="229"/>
        <v>1.2330317950688996</v>
      </c>
      <c r="M576" s="37">
        <f t="shared" si="229"/>
        <v>1.5026344165888486</v>
      </c>
      <c r="N576" s="37">
        <f>IFERROR(N575/N$551,IFERROR(N574/N$551,IFERROR(N573/N$551,N572/N$551)))</f>
        <v>0.50662159209536062</v>
      </c>
      <c r="O576" s="14">
        <f>RATE(M$335-H$335,,-H576,M576)</f>
        <v>6.7188339813197662E-2</v>
      </c>
      <c r="P576" s="19" t="s">
        <v>972</v>
      </c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</row>
    <row r="577" spans="1:71" ht="16.5" customHeight="1" x14ac:dyDescent="0.3">
      <c r="A577" s="3"/>
      <c r="B577" s="160" t="s">
        <v>973</v>
      </c>
      <c r="C577" s="147"/>
      <c r="D577" s="147"/>
      <c r="E577" s="147"/>
      <c r="F577" s="147"/>
      <c r="G577" s="147"/>
      <c r="H577" s="147"/>
      <c r="I577" s="147"/>
      <c r="J577" s="147"/>
      <c r="K577" s="147"/>
      <c r="L577" s="147"/>
      <c r="M577" s="147"/>
      <c r="N577" s="148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</row>
    <row r="578" spans="1:71" ht="16.5" customHeight="1" x14ac:dyDescent="0.3">
      <c r="A578" s="3"/>
      <c r="B578" s="15" t="str">
        <f t="shared" ref="B578:N578" si="230">IFERROR(B572+B594,"")</f>
        <v/>
      </c>
      <c r="C578" s="15" t="str">
        <f t="shared" si="230"/>
        <v/>
      </c>
      <c r="D578" s="15" t="str">
        <f t="shared" si="230"/>
        <v/>
      </c>
      <c r="E578" s="15" t="str">
        <f t="shared" si="230"/>
        <v/>
      </c>
      <c r="F578" s="15" t="str">
        <f t="shared" si="230"/>
        <v/>
      </c>
      <c r="G578" s="15" t="str">
        <f t="shared" si="230"/>
        <v/>
      </c>
      <c r="H578" s="15">
        <f t="shared" si="230"/>
        <v>244337</v>
      </c>
      <c r="I578" s="15">
        <f t="shared" si="230"/>
        <v>-206035</v>
      </c>
      <c r="J578" s="15">
        <f t="shared" si="230"/>
        <v>21158</v>
      </c>
      <c r="K578" s="15">
        <f t="shared" si="230"/>
        <v>-25067</v>
      </c>
      <c r="L578" s="15">
        <f t="shared" si="230"/>
        <v>81334</v>
      </c>
      <c r="M578" s="15">
        <f t="shared" si="230"/>
        <v>47391</v>
      </c>
      <c r="N578" s="16">
        <f t="shared" si="230"/>
        <v>74755</v>
      </c>
      <c r="O578" s="14"/>
      <c r="P578" s="17" t="s">
        <v>949</v>
      </c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</row>
    <row r="579" spans="1:71" ht="16.5" customHeight="1" x14ac:dyDescent="0.3">
      <c r="A579" s="3"/>
      <c r="B579" s="15" t="str">
        <f t="shared" ref="B579:N579" si="231">IFERROR(B573+B595,"")</f>
        <v/>
      </c>
      <c r="C579" s="15" t="str">
        <f t="shared" si="231"/>
        <v/>
      </c>
      <c r="D579" s="15" t="str">
        <f t="shared" si="231"/>
        <v/>
      </c>
      <c r="E579" s="15" t="str">
        <f t="shared" si="231"/>
        <v/>
      </c>
      <c r="F579" s="15" t="str">
        <f t="shared" si="231"/>
        <v/>
      </c>
      <c r="G579" s="15" t="str">
        <f t="shared" si="231"/>
        <v/>
      </c>
      <c r="H579" s="15">
        <f t="shared" si="231"/>
        <v>205708</v>
      </c>
      <c r="I579" s="15">
        <f t="shared" si="231"/>
        <v>-157570</v>
      </c>
      <c r="J579" s="15">
        <f t="shared" si="231"/>
        <v>190811</v>
      </c>
      <c r="K579" s="15">
        <f t="shared" si="231"/>
        <v>231997</v>
      </c>
      <c r="L579" s="15">
        <f t="shared" si="231"/>
        <v>211206</v>
      </c>
      <c r="M579" s="15">
        <f t="shared" si="231"/>
        <v>225872</v>
      </c>
      <c r="N579" s="16">
        <f t="shared" si="231"/>
        <v>130404</v>
      </c>
      <c r="O579" s="14"/>
      <c r="P579" s="17" t="s">
        <v>950</v>
      </c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</row>
    <row r="580" spans="1:71" ht="16.5" customHeight="1" x14ac:dyDescent="0.3">
      <c r="A580" s="3"/>
      <c r="B580" s="15" t="str">
        <f t="shared" ref="B580:N580" si="232">IFERROR(B574+B596,"")</f>
        <v/>
      </c>
      <c r="C580" s="15" t="str">
        <f t="shared" si="232"/>
        <v/>
      </c>
      <c r="D580" s="15" t="str">
        <f t="shared" si="232"/>
        <v/>
      </c>
      <c r="E580" s="15" t="str">
        <f t="shared" si="232"/>
        <v/>
      </c>
      <c r="F580" s="15" t="str">
        <f t="shared" si="232"/>
        <v/>
      </c>
      <c r="G580" s="15" t="str">
        <f t="shared" si="232"/>
        <v/>
      </c>
      <c r="H580" s="15">
        <f t="shared" si="232"/>
        <v>217659</v>
      </c>
      <c r="I580" s="15">
        <f t="shared" si="232"/>
        <v>-178191</v>
      </c>
      <c r="J580" s="15">
        <f t="shared" si="232"/>
        <v>341217</v>
      </c>
      <c r="K580" s="15">
        <f t="shared" si="232"/>
        <v>324416</v>
      </c>
      <c r="L580" s="15">
        <f t="shared" si="232"/>
        <v>182541</v>
      </c>
      <c r="M580" s="15">
        <f t="shared" si="232"/>
        <v>385135</v>
      </c>
      <c r="N580" s="16" t="str">
        <f t="shared" si="232"/>
        <v/>
      </c>
      <c r="O580" s="14"/>
      <c r="P580" s="17" t="s">
        <v>951</v>
      </c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</row>
    <row r="581" spans="1:71" ht="16.5" customHeight="1" x14ac:dyDescent="0.3">
      <c r="A581" s="3"/>
      <c r="B581" s="15" t="str">
        <f t="shared" ref="B581:N581" si="233">IFERROR(B575+B597,"")</f>
        <v/>
      </c>
      <c r="C581" s="28" t="str">
        <f t="shared" si="233"/>
        <v/>
      </c>
      <c r="D581" s="28" t="str">
        <f t="shared" si="233"/>
        <v/>
      </c>
      <c r="E581" s="28" t="str">
        <f t="shared" si="233"/>
        <v/>
      </c>
      <c r="F581" s="28" t="str">
        <f t="shared" si="233"/>
        <v/>
      </c>
      <c r="G581" s="28">
        <f t="shared" si="233"/>
        <v>38925.99000000002</v>
      </c>
      <c r="H581" s="28">
        <f t="shared" si="233"/>
        <v>206605.91</v>
      </c>
      <c r="I581" s="28">
        <f t="shared" si="233"/>
        <v>-257379.08999999997</v>
      </c>
      <c r="J581" s="28">
        <f t="shared" si="233"/>
        <v>530055.08000000007</v>
      </c>
      <c r="K581" s="28">
        <f t="shared" si="233"/>
        <v>618762.9</v>
      </c>
      <c r="L581" s="28">
        <f t="shared" si="233"/>
        <v>266204.31</v>
      </c>
      <c r="M581" s="28">
        <f t="shared" si="233"/>
        <v>507896.97000000009</v>
      </c>
      <c r="N581" s="28" t="str">
        <f t="shared" si="233"/>
        <v/>
      </c>
      <c r="O581" s="14">
        <f>RATE(M$335-H$335,,-H581,M581)</f>
        <v>0.19708937540010407</v>
      </c>
      <c r="P581" s="17" t="s">
        <v>952</v>
      </c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</row>
    <row r="582" spans="1:71" ht="16.5" customHeight="1" x14ac:dyDescent="0.3">
      <c r="A582" s="3"/>
      <c r="B582" s="158" t="s">
        <v>907</v>
      </c>
      <c r="C582" s="147"/>
      <c r="D582" s="147"/>
      <c r="E582" s="147"/>
      <c r="F582" s="147"/>
      <c r="G582" s="147"/>
      <c r="H582" s="147"/>
      <c r="I582" s="147"/>
      <c r="J582" s="147"/>
      <c r="K582" s="147"/>
      <c r="L582" s="147"/>
      <c r="M582" s="147"/>
      <c r="N582" s="148"/>
      <c r="O582" s="14"/>
      <c r="P582" s="17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</row>
    <row r="583" spans="1:71" ht="16.5" customHeight="1" x14ac:dyDescent="0.3">
      <c r="A583" s="3"/>
      <c r="B583" s="146" t="s">
        <v>916</v>
      </c>
      <c r="C583" s="147"/>
      <c r="D583" s="147"/>
      <c r="E583" s="147"/>
      <c r="F583" s="147"/>
      <c r="G583" s="147"/>
      <c r="H583" s="147"/>
      <c r="I583" s="147"/>
      <c r="J583" s="147"/>
      <c r="K583" s="147"/>
      <c r="L583" s="147"/>
      <c r="M583" s="147"/>
      <c r="N583" s="148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</row>
    <row r="584" spans="1:71" ht="16.5" customHeight="1" x14ac:dyDescent="0.3">
      <c r="A584" s="3"/>
      <c r="B584" s="15" t="str">
        <f t="shared" ref="B584:N584" si="234">IFERROR(VLOOKUP($B$583,$219:$330,MATCH($P584&amp;"/"&amp;B$335,$217:$217,0),FALSE),"")</f>
        <v/>
      </c>
      <c r="C584" s="15" t="str">
        <f t="shared" si="234"/>
        <v/>
      </c>
      <c r="D584" s="15" t="str">
        <f t="shared" si="234"/>
        <v/>
      </c>
      <c r="E584" s="15" t="str">
        <f t="shared" si="234"/>
        <v/>
      </c>
      <c r="F584" s="15" t="str">
        <f t="shared" si="234"/>
        <v/>
      </c>
      <c r="G584" s="15" t="str">
        <f t="shared" si="234"/>
        <v/>
      </c>
      <c r="H584" s="15">
        <f t="shared" si="234"/>
        <v>-24510</v>
      </c>
      <c r="I584" s="15">
        <f t="shared" si="234"/>
        <v>-299642</v>
      </c>
      <c r="J584" s="15">
        <f t="shared" si="234"/>
        <v>-52348</v>
      </c>
      <c r="K584" s="15">
        <f t="shared" si="234"/>
        <v>-20996</v>
      </c>
      <c r="L584" s="15">
        <f t="shared" si="234"/>
        <v>-35392</v>
      </c>
      <c r="M584" s="15">
        <f t="shared" si="234"/>
        <v>-32401</v>
      </c>
      <c r="N584" s="16">
        <f t="shared" si="234"/>
        <v>-20617</v>
      </c>
      <c r="O584" s="14"/>
      <c r="P584" s="17" t="s">
        <v>949</v>
      </c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</row>
    <row r="585" spans="1:71" ht="16.5" customHeight="1" x14ac:dyDescent="0.3">
      <c r="A585" s="3"/>
      <c r="B585" s="15" t="str">
        <f t="shared" ref="B585:N585" si="235">IFERROR(VLOOKUP($B$583,$219:$330,MATCH($P585&amp;"/"&amp;B$335,$217:$217,0),FALSE),"")</f>
        <v/>
      </c>
      <c r="C585" s="15" t="str">
        <f t="shared" si="235"/>
        <v/>
      </c>
      <c r="D585" s="15" t="str">
        <f t="shared" si="235"/>
        <v/>
      </c>
      <c r="E585" s="15" t="str">
        <f t="shared" si="235"/>
        <v/>
      </c>
      <c r="F585" s="15" t="str">
        <f t="shared" si="235"/>
        <v/>
      </c>
      <c r="G585" s="15" t="str">
        <f t="shared" si="235"/>
        <v/>
      </c>
      <c r="H585" s="15">
        <f t="shared" si="235"/>
        <v>-53804</v>
      </c>
      <c r="I585" s="15">
        <f t="shared" si="235"/>
        <v>-383556</v>
      </c>
      <c r="J585" s="15">
        <f t="shared" si="235"/>
        <v>-91602</v>
      </c>
      <c r="K585" s="15">
        <f t="shared" si="235"/>
        <v>-26863</v>
      </c>
      <c r="L585" s="15">
        <f t="shared" si="235"/>
        <v>-83941</v>
      </c>
      <c r="M585" s="15">
        <f t="shared" si="235"/>
        <v>-47976</v>
      </c>
      <c r="N585" s="16">
        <f t="shared" si="235"/>
        <v>-33976</v>
      </c>
      <c r="O585" s="14"/>
      <c r="P585" s="17" t="s">
        <v>950</v>
      </c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</row>
    <row r="586" spans="1:71" ht="16.5" customHeight="1" x14ac:dyDescent="0.3">
      <c r="A586" s="3"/>
      <c r="B586" s="15" t="str">
        <f t="shared" ref="B586:N586" si="236">IFERROR(VLOOKUP($B$583,$219:$330,MATCH($P586&amp;"/"&amp;B$335,$217:$217,0),FALSE),"")</f>
        <v/>
      </c>
      <c r="C586" s="15" t="str">
        <f t="shared" si="236"/>
        <v/>
      </c>
      <c r="D586" s="15" t="str">
        <f t="shared" si="236"/>
        <v/>
      </c>
      <c r="E586" s="15" t="str">
        <f t="shared" si="236"/>
        <v/>
      </c>
      <c r="F586" s="15" t="str">
        <f t="shared" si="236"/>
        <v/>
      </c>
      <c r="G586" s="15" t="str">
        <f t="shared" si="236"/>
        <v/>
      </c>
      <c r="H586" s="15">
        <f t="shared" si="236"/>
        <v>-138667</v>
      </c>
      <c r="I586" s="15">
        <f t="shared" si="236"/>
        <v>-450353</v>
      </c>
      <c r="J586" s="15">
        <f t="shared" si="236"/>
        <v>-113308</v>
      </c>
      <c r="K586" s="15">
        <f t="shared" si="236"/>
        <v>-54287</v>
      </c>
      <c r="L586" s="15">
        <f t="shared" si="236"/>
        <v>-125577</v>
      </c>
      <c r="M586" s="15">
        <f t="shared" si="236"/>
        <v>-86882</v>
      </c>
      <c r="N586" s="16" t="str">
        <f t="shared" si="236"/>
        <v/>
      </c>
      <c r="O586" s="14"/>
      <c r="P586" s="17" t="s">
        <v>951</v>
      </c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</row>
    <row r="587" spans="1:71" ht="16.5" customHeight="1" x14ac:dyDescent="0.3">
      <c r="A587" s="3"/>
      <c r="B587" s="15" t="str">
        <f t="shared" ref="B587:N587" si="237">IFERROR(VLOOKUP($B$583,$219:$330,MATCH($P587&amp;"/"&amp;B$335,$217:$217,0),FALSE),"")</f>
        <v/>
      </c>
      <c r="C587" s="15" t="str">
        <f t="shared" si="237"/>
        <v/>
      </c>
      <c r="D587" s="15" t="str">
        <f t="shared" si="237"/>
        <v/>
      </c>
      <c r="E587" s="15" t="str">
        <f t="shared" si="237"/>
        <v/>
      </c>
      <c r="F587" s="15" t="str">
        <f t="shared" si="237"/>
        <v/>
      </c>
      <c r="G587" s="15">
        <f t="shared" si="237"/>
        <v>-143364.37</v>
      </c>
      <c r="H587" s="15">
        <f t="shared" si="237"/>
        <v>-178022.48</v>
      </c>
      <c r="I587" s="15">
        <f t="shared" si="237"/>
        <v>-508566.11</v>
      </c>
      <c r="J587" s="15">
        <f t="shared" si="237"/>
        <v>-131633.57999999999</v>
      </c>
      <c r="K587" s="15">
        <f t="shared" si="237"/>
        <v>-88537.72</v>
      </c>
      <c r="L587" s="15">
        <f t="shared" si="237"/>
        <v>-164012.32999999999</v>
      </c>
      <c r="M587" s="15">
        <f t="shared" si="237"/>
        <v>-91879.501999999993</v>
      </c>
      <c r="N587" s="16" t="str">
        <f t="shared" si="237"/>
        <v/>
      </c>
      <c r="O587" s="14"/>
      <c r="P587" s="17" t="s">
        <v>952</v>
      </c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</row>
    <row r="588" spans="1:71" ht="16.5" customHeight="1" x14ac:dyDescent="0.3">
      <c r="A588" s="3"/>
      <c r="B588" s="146" t="s">
        <v>919</v>
      </c>
      <c r="C588" s="147"/>
      <c r="D588" s="147"/>
      <c r="E588" s="147"/>
      <c r="F588" s="147"/>
      <c r="G588" s="147"/>
      <c r="H588" s="147"/>
      <c r="I588" s="147"/>
      <c r="J588" s="147"/>
      <c r="K588" s="147"/>
      <c r="L588" s="147"/>
      <c r="M588" s="147"/>
      <c r="N588" s="148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</row>
    <row r="589" spans="1:71" ht="16.5" customHeight="1" x14ac:dyDescent="0.3">
      <c r="A589" s="3"/>
      <c r="B589" s="15" t="str">
        <f t="shared" ref="B589:N589" si="238">IFERROR(VLOOKUP($B$588,$219:$330,MATCH($P589&amp;"/"&amp;B$335,$217:$217,0),FALSE),"")</f>
        <v/>
      </c>
      <c r="C589" s="15" t="str">
        <f t="shared" si="238"/>
        <v/>
      </c>
      <c r="D589" s="15" t="str">
        <f t="shared" si="238"/>
        <v/>
      </c>
      <c r="E589" s="15" t="str">
        <f t="shared" si="238"/>
        <v/>
      </c>
      <c r="F589" s="15" t="str">
        <f t="shared" si="238"/>
        <v/>
      </c>
      <c r="G589" s="15" t="str">
        <f t="shared" si="238"/>
        <v/>
      </c>
      <c r="H589" s="15">
        <f t="shared" si="238"/>
        <v>-773</v>
      </c>
      <c r="I589" s="15">
        <f t="shared" si="238"/>
        <v>-6517</v>
      </c>
      <c r="J589" s="15">
        <f t="shared" si="238"/>
        <v>-1194</v>
      </c>
      <c r="K589" s="15">
        <f t="shared" si="238"/>
        <v>-2889</v>
      </c>
      <c r="L589" s="15">
        <f t="shared" si="238"/>
        <v>-147</v>
      </c>
      <c r="M589" s="15">
        <f t="shared" si="238"/>
        <v>-654</v>
      </c>
      <c r="N589" s="16">
        <f t="shared" si="238"/>
        <v>-1178</v>
      </c>
      <c r="O589" s="14"/>
      <c r="P589" s="17" t="s">
        <v>949</v>
      </c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</row>
    <row r="590" spans="1:71" ht="16.5" customHeight="1" x14ac:dyDescent="0.3">
      <c r="A590" s="3"/>
      <c r="B590" s="15" t="str">
        <f t="shared" ref="B590:N590" si="239">IFERROR(VLOOKUP($B$588,$219:$330,MATCH($P590&amp;"/"&amp;B$335,$217:$217,0),FALSE),"")</f>
        <v/>
      </c>
      <c r="C590" s="15" t="str">
        <f t="shared" si="239"/>
        <v/>
      </c>
      <c r="D590" s="15" t="str">
        <f t="shared" si="239"/>
        <v/>
      </c>
      <c r="E590" s="15" t="str">
        <f t="shared" si="239"/>
        <v/>
      </c>
      <c r="F590" s="15" t="str">
        <f t="shared" si="239"/>
        <v/>
      </c>
      <c r="G590" s="15" t="str">
        <f t="shared" si="239"/>
        <v/>
      </c>
      <c r="H590" s="15">
        <f t="shared" si="239"/>
        <v>-3234</v>
      </c>
      <c r="I590" s="15">
        <f t="shared" si="239"/>
        <v>-10321</v>
      </c>
      <c r="J590" s="15">
        <f t="shared" si="239"/>
        <v>-4366</v>
      </c>
      <c r="K590" s="15">
        <f t="shared" si="239"/>
        <v>-3457</v>
      </c>
      <c r="L590" s="15">
        <f t="shared" si="239"/>
        <v>-1500</v>
      </c>
      <c r="M590" s="15">
        <f t="shared" si="239"/>
        <v>-1904</v>
      </c>
      <c r="N590" s="16">
        <f t="shared" si="239"/>
        <v>-2566</v>
      </c>
      <c r="O590" s="14"/>
      <c r="P590" s="17" t="s">
        <v>950</v>
      </c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</row>
    <row r="591" spans="1:71" ht="16.5" customHeight="1" x14ac:dyDescent="0.3">
      <c r="A591" s="3"/>
      <c r="B591" s="15" t="str">
        <f t="shared" ref="B591:N591" si="240">IFERROR(VLOOKUP($B$588,$219:$330,MATCH($P591&amp;"/"&amp;B$335,$217:$217,0),FALSE),"")</f>
        <v/>
      </c>
      <c r="C591" s="15" t="str">
        <f t="shared" si="240"/>
        <v/>
      </c>
      <c r="D591" s="15" t="str">
        <f t="shared" si="240"/>
        <v/>
      </c>
      <c r="E591" s="15" t="str">
        <f t="shared" si="240"/>
        <v/>
      </c>
      <c r="F591" s="15" t="str">
        <f t="shared" si="240"/>
        <v/>
      </c>
      <c r="G591" s="15" t="str">
        <f t="shared" si="240"/>
        <v/>
      </c>
      <c r="H591" s="15">
        <f t="shared" si="240"/>
        <v>-6452</v>
      </c>
      <c r="I591" s="15">
        <f t="shared" si="240"/>
        <v>-20538</v>
      </c>
      <c r="J591" s="15">
        <f t="shared" si="240"/>
        <v>-9085</v>
      </c>
      <c r="K591" s="15">
        <f t="shared" si="240"/>
        <v>-4451</v>
      </c>
      <c r="L591" s="15">
        <f t="shared" si="240"/>
        <v>-2656</v>
      </c>
      <c r="M591" s="15">
        <f t="shared" si="240"/>
        <v>-3139</v>
      </c>
      <c r="N591" s="16" t="str">
        <f t="shared" si="240"/>
        <v/>
      </c>
      <c r="O591" s="14"/>
      <c r="P591" s="17" t="s">
        <v>951</v>
      </c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</row>
    <row r="592" spans="1:71" ht="16.5" customHeight="1" x14ac:dyDescent="0.3">
      <c r="A592" s="3"/>
      <c r="B592" s="15" t="str">
        <f t="shared" ref="B592:N592" si="241">IFERROR(VLOOKUP($B$588,$219:$330,MATCH($P592&amp;"/"&amp;B$335,$217:$217,0),FALSE),"")</f>
        <v/>
      </c>
      <c r="C592" s="15" t="str">
        <f t="shared" si="241"/>
        <v/>
      </c>
      <c r="D592" s="15" t="str">
        <f t="shared" si="241"/>
        <v/>
      </c>
      <c r="E592" s="15" t="str">
        <f t="shared" si="241"/>
        <v/>
      </c>
      <c r="F592" s="15" t="str">
        <f t="shared" si="241"/>
        <v/>
      </c>
      <c r="G592" s="15">
        <f t="shared" si="241"/>
        <v>-1377.15</v>
      </c>
      <c r="H592" s="15">
        <f t="shared" si="241"/>
        <v>-8809.57</v>
      </c>
      <c r="I592" s="15">
        <f t="shared" si="241"/>
        <v>-35321.49</v>
      </c>
      <c r="J592" s="15">
        <f t="shared" si="241"/>
        <v>-9468.8700000000008</v>
      </c>
      <c r="K592" s="15">
        <f t="shared" si="241"/>
        <v>-4812.9799999999996</v>
      </c>
      <c r="L592" s="15">
        <f t="shared" si="241"/>
        <v>-3256.6</v>
      </c>
      <c r="M592" s="15">
        <f t="shared" si="241"/>
        <v>-5879.3770000000004</v>
      </c>
      <c r="N592" s="16" t="str">
        <f t="shared" si="241"/>
        <v/>
      </c>
      <c r="O592" s="14"/>
      <c r="P592" s="17" t="s">
        <v>952</v>
      </c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</row>
    <row r="593" spans="1:71" ht="16.5" customHeight="1" x14ac:dyDescent="0.3">
      <c r="A593" s="3"/>
      <c r="B593" s="146" t="s">
        <v>974</v>
      </c>
      <c r="C593" s="147"/>
      <c r="D593" s="147"/>
      <c r="E593" s="147"/>
      <c r="F593" s="147"/>
      <c r="G593" s="147"/>
      <c r="H593" s="147"/>
      <c r="I593" s="147"/>
      <c r="J593" s="147"/>
      <c r="K593" s="147"/>
      <c r="L593" s="147"/>
      <c r="M593" s="147"/>
      <c r="N593" s="148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</row>
    <row r="594" spans="1:71" ht="16.5" customHeight="1" x14ac:dyDescent="0.3">
      <c r="A594" s="3"/>
      <c r="B594" s="16" t="str">
        <f t="shared" ref="B594:N594" si="242">IFERROR(B584+B589,"")</f>
        <v/>
      </c>
      <c r="C594" s="16" t="str">
        <f t="shared" si="242"/>
        <v/>
      </c>
      <c r="D594" s="16" t="str">
        <f t="shared" si="242"/>
        <v/>
      </c>
      <c r="E594" s="16" t="str">
        <f t="shared" si="242"/>
        <v/>
      </c>
      <c r="F594" s="16" t="str">
        <f t="shared" si="242"/>
        <v/>
      </c>
      <c r="G594" s="16" t="str">
        <f t="shared" si="242"/>
        <v/>
      </c>
      <c r="H594" s="16">
        <f t="shared" si="242"/>
        <v>-25283</v>
      </c>
      <c r="I594" s="16">
        <f t="shared" si="242"/>
        <v>-306159</v>
      </c>
      <c r="J594" s="16">
        <f t="shared" si="242"/>
        <v>-53542</v>
      </c>
      <c r="K594" s="16">
        <f t="shared" si="242"/>
        <v>-23885</v>
      </c>
      <c r="L594" s="16">
        <f t="shared" si="242"/>
        <v>-35539</v>
      </c>
      <c r="M594" s="16">
        <f t="shared" si="242"/>
        <v>-33055</v>
      </c>
      <c r="N594" s="16">
        <f t="shared" si="242"/>
        <v>-21795</v>
      </c>
      <c r="O594" s="14"/>
      <c r="P594" s="17" t="s">
        <v>949</v>
      </c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</row>
    <row r="595" spans="1:71" ht="16.5" customHeight="1" x14ac:dyDescent="0.3">
      <c r="A595" s="3"/>
      <c r="B595" s="16" t="str">
        <f t="shared" ref="B595:N595" si="243">IFERROR(B585+B590,"")</f>
        <v/>
      </c>
      <c r="C595" s="16" t="str">
        <f t="shared" si="243"/>
        <v/>
      </c>
      <c r="D595" s="16" t="str">
        <f t="shared" si="243"/>
        <v/>
      </c>
      <c r="E595" s="16" t="str">
        <f t="shared" si="243"/>
        <v/>
      </c>
      <c r="F595" s="16" t="str">
        <f t="shared" si="243"/>
        <v/>
      </c>
      <c r="G595" s="16" t="str">
        <f t="shared" si="243"/>
        <v/>
      </c>
      <c r="H595" s="16">
        <f t="shared" si="243"/>
        <v>-57038</v>
      </c>
      <c r="I595" s="16">
        <f t="shared" si="243"/>
        <v>-393877</v>
      </c>
      <c r="J595" s="16">
        <f t="shared" si="243"/>
        <v>-95968</v>
      </c>
      <c r="K595" s="16">
        <f t="shared" si="243"/>
        <v>-30320</v>
      </c>
      <c r="L595" s="16">
        <f t="shared" si="243"/>
        <v>-85441</v>
      </c>
      <c r="M595" s="16">
        <f t="shared" si="243"/>
        <v>-49880</v>
      </c>
      <c r="N595" s="16">
        <f t="shared" si="243"/>
        <v>-36542</v>
      </c>
      <c r="O595" s="14"/>
      <c r="P595" s="17" t="s">
        <v>950</v>
      </c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</row>
    <row r="596" spans="1:71" ht="16.5" customHeight="1" x14ac:dyDescent="0.3">
      <c r="A596" s="3"/>
      <c r="B596" s="16" t="str">
        <f t="shared" ref="B596:N596" si="244">IFERROR(B586+B591,"")</f>
        <v/>
      </c>
      <c r="C596" s="16" t="str">
        <f t="shared" si="244"/>
        <v/>
      </c>
      <c r="D596" s="16" t="str">
        <f t="shared" si="244"/>
        <v/>
      </c>
      <c r="E596" s="16" t="str">
        <f t="shared" si="244"/>
        <v/>
      </c>
      <c r="F596" s="16" t="str">
        <f t="shared" si="244"/>
        <v/>
      </c>
      <c r="G596" s="16" t="str">
        <f t="shared" si="244"/>
        <v/>
      </c>
      <c r="H596" s="16">
        <f t="shared" si="244"/>
        <v>-145119</v>
      </c>
      <c r="I596" s="16">
        <f t="shared" si="244"/>
        <v>-470891</v>
      </c>
      <c r="J596" s="16">
        <f t="shared" si="244"/>
        <v>-122393</v>
      </c>
      <c r="K596" s="16">
        <f t="shared" si="244"/>
        <v>-58738</v>
      </c>
      <c r="L596" s="16">
        <f t="shared" si="244"/>
        <v>-128233</v>
      </c>
      <c r="M596" s="16">
        <f t="shared" si="244"/>
        <v>-90021</v>
      </c>
      <c r="N596" s="16" t="str">
        <f t="shared" si="244"/>
        <v/>
      </c>
      <c r="O596" s="14"/>
      <c r="P596" s="17" t="s">
        <v>951</v>
      </c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</row>
    <row r="597" spans="1:71" ht="16.5" customHeight="1" x14ac:dyDescent="0.3">
      <c r="A597" s="3"/>
      <c r="B597" s="16" t="str">
        <f t="shared" ref="B597:N597" si="245">IFERROR(B587+B592,"")</f>
        <v/>
      </c>
      <c r="C597" s="16" t="str">
        <f t="shared" si="245"/>
        <v/>
      </c>
      <c r="D597" s="16" t="str">
        <f t="shared" si="245"/>
        <v/>
      </c>
      <c r="E597" s="16" t="str">
        <f t="shared" si="245"/>
        <v/>
      </c>
      <c r="F597" s="16" t="str">
        <f t="shared" si="245"/>
        <v/>
      </c>
      <c r="G597" s="16">
        <f t="shared" si="245"/>
        <v>-144741.51999999999</v>
      </c>
      <c r="H597" s="16">
        <f t="shared" si="245"/>
        <v>-186832.05000000002</v>
      </c>
      <c r="I597" s="16">
        <f t="shared" si="245"/>
        <v>-543887.6</v>
      </c>
      <c r="J597" s="16">
        <f t="shared" si="245"/>
        <v>-141102.44999999998</v>
      </c>
      <c r="K597" s="16">
        <f t="shared" si="245"/>
        <v>-93350.7</v>
      </c>
      <c r="L597" s="16">
        <f t="shared" si="245"/>
        <v>-167268.93</v>
      </c>
      <c r="M597" s="16">
        <f t="shared" si="245"/>
        <v>-97758.878999999986</v>
      </c>
      <c r="N597" s="16" t="str">
        <f t="shared" si="245"/>
        <v/>
      </c>
      <c r="O597" s="14">
        <f>RATE(M$335-H$335,,-H597,M597)</f>
        <v>-0.12150161638203319</v>
      </c>
      <c r="P597" s="17" t="s">
        <v>952</v>
      </c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</row>
    <row r="598" spans="1:71" ht="16.5" customHeight="1" x14ac:dyDescent="0.3">
      <c r="A598" s="3"/>
      <c r="B598" s="158" t="s">
        <v>925</v>
      </c>
      <c r="C598" s="147"/>
      <c r="D598" s="147"/>
      <c r="E598" s="147"/>
      <c r="F598" s="147"/>
      <c r="G598" s="147"/>
      <c r="H598" s="147"/>
      <c r="I598" s="147"/>
      <c r="J598" s="147"/>
      <c r="K598" s="147"/>
      <c r="L598" s="147"/>
      <c r="M598" s="147"/>
      <c r="N598" s="148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</row>
    <row r="599" spans="1:71" ht="16.5" customHeight="1" x14ac:dyDescent="0.3">
      <c r="A599" s="3"/>
      <c r="B599" s="15" t="str">
        <f t="shared" ref="B599:N599" si="246">IFERROR(VLOOKUP($B$598,$219:$330,MATCH($P599&amp;"/"&amp;B$335,$217:$217,0),FALSE),"")</f>
        <v/>
      </c>
      <c r="C599" s="15" t="str">
        <f t="shared" si="246"/>
        <v/>
      </c>
      <c r="D599" s="15" t="str">
        <f t="shared" si="246"/>
        <v/>
      </c>
      <c r="E599" s="15" t="str">
        <f t="shared" si="246"/>
        <v/>
      </c>
      <c r="F599" s="15" t="str">
        <f t="shared" si="246"/>
        <v/>
      </c>
      <c r="G599" s="15" t="str">
        <f t="shared" si="246"/>
        <v/>
      </c>
      <c r="H599" s="15">
        <f t="shared" si="246"/>
        <v>-24840</v>
      </c>
      <c r="I599" s="15">
        <f t="shared" si="246"/>
        <v>-188864</v>
      </c>
      <c r="J599" s="15">
        <f t="shared" si="246"/>
        <v>-91556</v>
      </c>
      <c r="K599" s="15">
        <f t="shared" si="246"/>
        <v>-244243</v>
      </c>
      <c r="L599" s="15">
        <f t="shared" si="246"/>
        <v>-135536</v>
      </c>
      <c r="M599" s="15">
        <f t="shared" si="246"/>
        <v>-51251</v>
      </c>
      <c r="N599" s="16">
        <f t="shared" si="246"/>
        <v>800775</v>
      </c>
      <c r="O599" s="14"/>
      <c r="P599" s="17" t="s">
        <v>949</v>
      </c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</row>
    <row r="600" spans="1:71" ht="16.5" customHeight="1" x14ac:dyDescent="0.3">
      <c r="A600" s="3"/>
      <c r="B600" s="15" t="str">
        <f t="shared" ref="B600:N600" si="247">IFERROR(VLOOKUP($B$598,$219:$330,MATCH($P600&amp;"/"&amp;B$335,$217:$217,0),FALSE),"")</f>
        <v/>
      </c>
      <c r="C600" s="15" t="str">
        <f t="shared" si="247"/>
        <v/>
      </c>
      <c r="D600" s="15" t="str">
        <f t="shared" si="247"/>
        <v/>
      </c>
      <c r="E600" s="15" t="str">
        <f t="shared" si="247"/>
        <v/>
      </c>
      <c r="F600" s="15" t="str">
        <f t="shared" si="247"/>
        <v/>
      </c>
      <c r="G600" s="15" t="str">
        <f t="shared" si="247"/>
        <v/>
      </c>
      <c r="H600" s="15">
        <f t="shared" si="247"/>
        <v>-57397</v>
      </c>
      <c r="I600" s="15">
        <f t="shared" si="247"/>
        <v>-357074</v>
      </c>
      <c r="J600" s="15">
        <f t="shared" si="247"/>
        <v>-121095</v>
      </c>
      <c r="K600" s="15">
        <f t="shared" si="247"/>
        <v>-131926</v>
      </c>
      <c r="L600" s="15">
        <f t="shared" si="247"/>
        <v>-85215</v>
      </c>
      <c r="M600" s="15">
        <f t="shared" si="247"/>
        <v>-17408</v>
      </c>
      <c r="N600" s="16">
        <f t="shared" si="247"/>
        <v>287297</v>
      </c>
      <c r="O600" s="14"/>
      <c r="P600" s="17" t="s">
        <v>950</v>
      </c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</row>
    <row r="601" spans="1:71" ht="16.5" customHeight="1" x14ac:dyDescent="0.3">
      <c r="A601" s="3"/>
      <c r="B601" s="15" t="str">
        <f t="shared" ref="B601:N601" si="248">IFERROR(VLOOKUP($B$598,$219:$330,MATCH($P601&amp;"/"&amp;B$335,$217:$217,0),FALSE),"")</f>
        <v/>
      </c>
      <c r="C601" s="15" t="str">
        <f t="shared" si="248"/>
        <v/>
      </c>
      <c r="D601" s="15" t="str">
        <f t="shared" si="248"/>
        <v/>
      </c>
      <c r="E601" s="15" t="str">
        <f t="shared" si="248"/>
        <v/>
      </c>
      <c r="F601" s="15" t="str">
        <f t="shared" si="248"/>
        <v/>
      </c>
      <c r="G601" s="15" t="str">
        <f t="shared" si="248"/>
        <v/>
      </c>
      <c r="H601" s="15">
        <f t="shared" si="248"/>
        <v>-319611</v>
      </c>
      <c r="I601" s="15">
        <f t="shared" si="248"/>
        <v>-436451</v>
      </c>
      <c r="J601" s="15">
        <f t="shared" si="248"/>
        <v>-192395</v>
      </c>
      <c r="K601" s="15">
        <f t="shared" si="248"/>
        <v>-431034</v>
      </c>
      <c r="L601" s="15">
        <f t="shared" si="248"/>
        <v>-128007</v>
      </c>
      <c r="M601" s="15">
        <f t="shared" si="248"/>
        <v>-232077</v>
      </c>
      <c r="N601" s="16" t="str">
        <f t="shared" si="248"/>
        <v/>
      </c>
      <c r="O601" s="14"/>
      <c r="P601" s="17" t="s">
        <v>951</v>
      </c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</row>
    <row r="602" spans="1:71" ht="16.5" customHeight="1" x14ac:dyDescent="0.3">
      <c r="A602" s="3"/>
      <c r="B602" s="15" t="str">
        <f t="shared" ref="B602:N602" si="249">IFERROR(VLOOKUP($B$598,$219:$330,MATCH($P602&amp;"/"&amp;B$335,$217:$217,0),FALSE),"")</f>
        <v/>
      </c>
      <c r="C602" s="15" t="str">
        <f t="shared" si="249"/>
        <v/>
      </c>
      <c r="D602" s="15" t="str">
        <f t="shared" si="249"/>
        <v/>
      </c>
      <c r="E602" s="15" t="str">
        <f t="shared" si="249"/>
        <v/>
      </c>
      <c r="F602" s="15" t="str">
        <f t="shared" si="249"/>
        <v/>
      </c>
      <c r="G602" s="15">
        <f t="shared" si="249"/>
        <v>-144631.54999999999</v>
      </c>
      <c r="H602" s="15">
        <f t="shared" si="249"/>
        <v>-428796.07</v>
      </c>
      <c r="I602" s="15">
        <f t="shared" si="249"/>
        <v>-444871.54</v>
      </c>
      <c r="J602" s="15">
        <f t="shared" si="249"/>
        <v>-276781.23</v>
      </c>
      <c r="K602" s="15">
        <f t="shared" si="249"/>
        <v>-765491.88</v>
      </c>
      <c r="L602" s="15">
        <f t="shared" si="249"/>
        <v>-216882.07</v>
      </c>
      <c r="M602" s="15">
        <f t="shared" si="249"/>
        <v>-387579.109</v>
      </c>
      <c r="N602" s="16" t="str">
        <f t="shared" si="249"/>
        <v/>
      </c>
      <c r="O602" s="14"/>
      <c r="P602" s="17" t="s">
        <v>952</v>
      </c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</row>
    <row r="603" spans="1:71" ht="16.5" customHeight="1" x14ac:dyDescent="0.3">
      <c r="A603" s="3"/>
      <c r="B603" s="160" t="s">
        <v>942</v>
      </c>
      <c r="C603" s="147"/>
      <c r="D603" s="147"/>
      <c r="E603" s="147"/>
      <c r="F603" s="147"/>
      <c r="G603" s="147"/>
      <c r="H603" s="147"/>
      <c r="I603" s="147"/>
      <c r="J603" s="147"/>
      <c r="K603" s="147"/>
      <c r="L603" s="147"/>
      <c r="M603" s="147"/>
      <c r="N603" s="148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</row>
    <row r="604" spans="1:71" ht="16.5" customHeight="1" x14ac:dyDescent="0.3">
      <c r="A604" s="3"/>
      <c r="B604" s="15" t="str">
        <f t="shared" ref="B604:N604" si="250">IFERROR(VLOOKUP($B$603,$219:$330,MATCH($P604&amp;"/"&amp;B$335,$217:$217,0),FALSE),"")</f>
        <v/>
      </c>
      <c r="C604" s="15" t="str">
        <f t="shared" si="250"/>
        <v/>
      </c>
      <c r="D604" s="15" t="str">
        <f t="shared" si="250"/>
        <v/>
      </c>
      <c r="E604" s="15" t="str">
        <f t="shared" si="250"/>
        <v/>
      </c>
      <c r="F604" s="15" t="str">
        <f t="shared" si="250"/>
        <v/>
      </c>
      <c r="G604" s="15" t="str">
        <f t="shared" si="250"/>
        <v/>
      </c>
      <c r="H604" s="15">
        <f t="shared" si="250"/>
        <v>-234661</v>
      </c>
      <c r="I604" s="15">
        <f t="shared" si="250"/>
        <v>-626</v>
      </c>
      <c r="J604" s="15">
        <f t="shared" si="250"/>
        <v>5082</v>
      </c>
      <c r="K604" s="15">
        <f t="shared" si="250"/>
        <v>5523</v>
      </c>
      <c r="L604" s="15">
        <f t="shared" si="250"/>
        <v>12577</v>
      </c>
      <c r="M604" s="15">
        <f t="shared" si="250"/>
        <v>-1435</v>
      </c>
      <c r="N604" s="15">
        <f t="shared" si="250"/>
        <v>-3439</v>
      </c>
      <c r="O604" s="14"/>
      <c r="P604" s="17" t="s">
        <v>949</v>
      </c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</row>
    <row r="605" spans="1:71" ht="16.5" customHeight="1" x14ac:dyDescent="0.3">
      <c r="A605" s="3"/>
      <c r="B605" s="15" t="str">
        <f t="shared" ref="B605:N605" si="251">IFERROR(VLOOKUP($B$603,$219:$330,MATCH($P605&amp;"/"&amp;B$335,$217:$217,0),FALSE),"")</f>
        <v/>
      </c>
      <c r="C605" s="15" t="str">
        <f t="shared" si="251"/>
        <v/>
      </c>
      <c r="D605" s="15" t="str">
        <f t="shared" si="251"/>
        <v/>
      </c>
      <c r="E605" s="15" t="str">
        <f t="shared" si="251"/>
        <v/>
      </c>
      <c r="F605" s="15" t="str">
        <f t="shared" si="251"/>
        <v/>
      </c>
      <c r="G605" s="15" t="str">
        <f t="shared" si="251"/>
        <v/>
      </c>
      <c r="H605" s="15">
        <f t="shared" si="251"/>
        <v>466777</v>
      </c>
      <c r="I605" s="15">
        <f t="shared" si="251"/>
        <v>-94114</v>
      </c>
      <c r="J605" s="15">
        <f t="shared" si="251"/>
        <v>-121208</v>
      </c>
      <c r="K605" s="15">
        <f t="shared" si="251"/>
        <v>-156786</v>
      </c>
      <c r="L605" s="15">
        <f t="shared" si="251"/>
        <v>-197450</v>
      </c>
      <c r="M605" s="15">
        <f t="shared" si="251"/>
        <v>-205299</v>
      </c>
      <c r="N605" s="15">
        <f t="shared" si="251"/>
        <v>-265343</v>
      </c>
      <c r="O605" s="14"/>
      <c r="P605" s="17" t="s">
        <v>950</v>
      </c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</row>
    <row r="606" spans="1:71" ht="16.5" customHeight="1" x14ac:dyDescent="0.3">
      <c r="A606" s="3"/>
      <c r="B606" s="15" t="str">
        <f t="shared" ref="B606:N606" si="252">IFERROR(VLOOKUP($B$603,$219:$330,MATCH($P606&amp;"/"&amp;B$335,$217:$217,0),FALSE),"")</f>
        <v/>
      </c>
      <c r="C606" s="15" t="str">
        <f t="shared" si="252"/>
        <v/>
      </c>
      <c r="D606" s="15" t="str">
        <f t="shared" si="252"/>
        <v/>
      </c>
      <c r="E606" s="15" t="str">
        <f t="shared" si="252"/>
        <v/>
      </c>
      <c r="F606" s="15" t="str">
        <f t="shared" si="252"/>
        <v/>
      </c>
      <c r="G606" s="15" t="str">
        <f t="shared" si="252"/>
        <v/>
      </c>
      <c r="H606" s="15">
        <f t="shared" si="252"/>
        <v>271293</v>
      </c>
      <c r="I606" s="15">
        <f t="shared" si="252"/>
        <v>-82466</v>
      </c>
      <c r="J606" s="15">
        <f t="shared" si="252"/>
        <v>-117142</v>
      </c>
      <c r="K606" s="15">
        <f t="shared" si="252"/>
        <v>-149557</v>
      </c>
      <c r="L606" s="15">
        <f t="shared" si="252"/>
        <v>-197796</v>
      </c>
      <c r="M606" s="15">
        <f t="shared" si="252"/>
        <v>-207289</v>
      </c>
      <c r="N606" s="15" t="str">
        <f t="shared" si="252"/>
        <v/>
      </c>
      <c r="O606" s="14"/>
      <c r="P606" s="17" t="s">
        <v>951</v>
      </c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</row>
    <row r="607" spans="1:71" ht="16.5" customHeight="1" x14ac:dyDescent="0.3">
      <c r="A607" s="3"/>
      <c r="B607" s="15" t="str">
        <f t="shared" ref="B607:N607" si="253">IFERROR(VLOOKUP($B$603,$219:$330,MATCH($P607&amp;"/"&amp;B$335,$217:$217,0),FALSE),"")</f>
        <v/>
      </c>
      <c r="C607" s="15" t="str">
        <f t="shared" si="253"/>
        <v/>
      </c>
      <c r="D607" s="15" t="str">
        <f t="shared" si="253"/>
        <v/>
      </c>
      <c r="E607" s="15" t="str">
        <f t="shared" si="253"/>
        <v/>
      </c>
      <c r="F607" s="15" t="str">
        <f t="shared" si="253"/>
        <v/>
      </c>
      <c r="G607" s="15">
        <f t="shared" si="253"/>
        <v>-19376.12</v>
      </c>
      <c r="H607" s="15">
        <f t="shared" si="253"/>
        <v>269580.86</v>
      </c>
      <c r="I607" s="15">
        <f t="shared" si="253"/>
        <v>-79385.8</v>
      </c>
      <c r="J607" s="15">
        <f t="shared" si="253"/>
        <v>-117270.34</v>
      </c>
      <c r="K607" s="15">
        <f t="shared" si="253"/>
        <v>-149442.66</v>
      </c>
      <c r="L607" s="15">
        <f t="shared" si="253"/>
        <v>-199638.06</v>
      </c>
      <c r="M607" s="15">
        <f t="shared" si="253"/>
        <v>-209018.592</v>
      </c>
      <c r="N607" s="15" t="str">
        <f t="shared" si="253"/>
        <v/>
      </c>
      <c r="O607" s="14"/>
      <c r="P607" s="17" t="s">
        <v>952</v>
      </c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</row>
    <row r="608" spans="1:71" ht="16.5" customHeight="1" x14ac:dyDescent="0.3">
      <c r="A608" s="3"/>
      <c r="B608" s="167" t="s">
        <v>944</v>
      </c>
      <c r="C608" s="168"/>
      <c r="D608" s="168"/>
      <c r="E608" s="168"/>
      <c r="F608" s="168"/>
      <c r="G608" s="168"/>
      <c r="H608" s="168"/>
      <c r="I608" s="168"/>
      <c r="J608" s="168"/>
      <c r="K608" s="168"/>
      <c r="L608" s="168"/>
      <c r="M608" s="168"/>
      <c r="N608" s="169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</row>
    <row r="609" spans="1:71" ht="16.5" customHeight="1" x14ac:dyDescent="0.3">
      <c r="A609" s="3"/>
      <c r="B609" s="15" t="str">
        <f t="shared" ref="B609:N609" si="254">IFERROR(VLOOKUP($B$608,$219:$330,MATCH($P609&amp;"/"&amp;B$335,$217:$217,0),FALSE),"")</f>
        <v/>
      </c>
      <c r="C609" s="15" t="str">
        <f t="shared" si="254"/>
        <v/>
      </c>
      <c r="D609" s="15" t="str">
        <f t="shared" si="254"/>
        <v/>
      </c>
      <c r="E609" s="15" t="str">
        <f t="shared" si="254"/>
        <v/>
      </c>
      <c r="F609" s="15" t="str">
        <f t="shared" si="254"/>
        <v/>
      </c>
      <c r="G609" s="15" t="str">
        <f t="shared" si="254"/>
        <v/>
      </c>
      <c r="H609" s="15">
        <f t="shared" si="254"/>
        <v>10119</v>
      </c>
      <c r="I609" s="15">
        <f t="shared" si="254"/>
        <v>-89366</v>
      </c>
      <c r="J609" s="15">
        <f t="shared" si="254"/>
        <v>-11774</v>
      </c>
      <c r="K609" s="15">
        <f t="shared" si="254"/>
        <v>-239902</v>
      </c>
      <c r="L609" s="15">
        <f t="shared" si="254"/>
        <v>-6086</v>
      </c>
      <c r="M609" s="15">
        <f t="shared" si="254"/>
        <v>27760</v>
      </c>
      <c r="N609" s="16">
        <f t="shared" si="254"/>
        <v>893886</v>
      </c>
      <c r="O609" s="14"/>
      <c r="P609" s="17" t="s">
        <v>949</v>
      </c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</row>
    <row r="610" spans="1:71" ht="16.5" customHeight="1" x14ac:dyDescent="0.3">
      <c r="A610" s="3"/>
      <c r="B610" s="15" t="str">
        <f t="shared" ref="B610:N610" si="255">IFERROR(VLOOKUP($B$608,$219:$330,MATCH($P610&amp;"/"&amp;B$335,$217:$217,0),FALSE),"")</f>
        <v/>
      </c>
      <c r="C610" s="15" t="str">
        <f t="shared" si="255"/>
        <v/>
      </c>
      <c r="D610" s="15" t="str">
        <f t="shared" si="255"/>
        <v/>
      </c>
      <c r="E610" s="15" t="str">
        <f t="shared" si="255"/>
        <v/>
      </c>
      <c r="F610" s="15" t="str">
        <f t="shared" si="255"/>
        <v/>
      </c>
      <c r="G610" s="15" t="str">
        <f t="shared" si="255"/>
        <v/>
      </c>
      <c r="H610" s="15">
        <f t="shared" si="255"/>
        <v>672126</v>
      </c>
      <c r="I610" s="15">
        <f t="shared" si="255"/>
        <v>-214881</v>
      </c>
      <c r="J610" s="15">
        <f t="shared" si="255"/>
        <v>44476</v>
      </c>
      <c r="K610" s="15">
        <f t="shared" si="255"/>
        <v>-26395</v>
      </c>
      <c r="L610" s="15">
        <f t="shared" si="255"/>
        <v>13982</v>
      </c>
      <c r="M610" s="15">
        <f t="shared" si="255"/>
        <v>53045</v>
      </c>
      <c r="N610" s="16">
        <f t="shared" si="255"/>
        <v>188900</v>
      </c>
      <c r="O610" s="14"/>
      <c r="P610" s="17" t="s">
        <v>950</v>
      </c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</row>
    <row r="611" spans="1:71" ht="16.5" customHeight="1" x14ac:dyDescent="0.3">
      <c r="A611" s="3"/>
      <c r="B611" s="15" t="str">
        <f t="shared" ref="B611:N611" si="256">IFERROR(VLOOKUP($B$608,$219:$330,MATCH($P611&amp;"/"&amp;B$335,$217:$217,0),FALSE),"")</f>
        <v/>
      </c>
      <c r="C611" s="15" t="str">
        <f t="shared" si="256"/>
        <v/>
      </c>
      <c r="D611" s="15" t="str">
        <f t="shared" si="256"/>
        <v/>
      </c>
      <c r="E611" s="15" t="str">
        <f t="shared" si="256"/>
        <v/>
      </c>
      <c r="F611" s="15" t="str">
        <f t="shared" si="256"/>
        <v/>
      </c>
      <c r="G611" s="15" t="str">
        <f t="shared" si="256"/>
        <v/>
      </c>
      <c r="H611" s="15">
        <f t="shared" si="256"/>
        <v>314460</v>
      </c>
      <c r="I611" s="15">
        <f t="shared" si="256"/>
        <v>-226217</v>
      </c>
      <c r="J611" s="15">
        <f t="shared" si="256"/>
        <v>154073</v>
      </c>
      <c r="K611" s="15">
        <f t="shared" si="256"/>
        <v>-197437</v>
      </c>
      <c r="L611" s="15">
        <f t="shared" si="256"/>
        <v>-15029</v>
      </c>
      <c r="M611" s="15">
        <f t="shared" si="256"/>
        <v>35790</v>
      </c>
      <c r="N611" s="16" t="str">
        <f t="shared" si="256"/>
        <v/>
      </c>
      <c r="O611" s="14"/>
      <c r="P611" s="17" t="s">
        <v>951</v>
      </c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</row>
    <row r="612" spans="1:71" ht="16.5" customHeight="1" x14ac:dyDescent="0.3">
      <c r="A612" s="3"/>
      <c r="B612" s="15" t="str">
        <f t="shared" ref="B612:N612" si="257">IFERROR(VLOOKUP($B$608,$219:$330,MATCH($P612&amp;"/"&amp;B$335,$217:$217,0),FALSE),"")</f>
        <v/>
      </c>
      <c r="C612" s="15" t="str">
        <f t="shared" si="257"/>
        <v/>
      </c>
      <c r="D612" s="15" t="str">
        <f t="shared" si="257"/>
        <v/>
      </c>
      <c r="E612" s="15" t="str">
        <f t="shared" si="257"/>
        <v/>
      </c>
      <c r="F612" s="15" t="str">
        <f t="shared" si="257"/>
        <v/>
      </c>
      <c r="G612" s="15">
        <f t="shared" si="257"/>
        <v>19659.84</v>
      </c>
      <c r="H612" s="15">
        <f t="shared" si="257"/>
        <v>234222.75</v>
      </c>
      <c r="I612" s="15">
        <f t="shared" si="257"/>
        <v>-237748.83</v>
      </c>
      <c r="J612" s="15">
        <f t="shared" si="257"/>
        <v>273762.84999999998</v>
      </c>
      <c r="K612" s="15">
        <f t="shared" si="257"/>
        <v>-202820.94</v>
      </c>
      <c r="L612" s="15">
        <f t="shared" si="257"/>
        <v>16953.11</v>
      </c>
      <c r="M612" s="15">
        <f t="shared" si="257"/>
        <v>9058.1479999999992</v>
      </c>
      <c r="N612" s="16" t="str">
        <f t="shared" si="257"/>
        <v/>
      </c>
      <c r="O612" s="14"/>
      <c r="P612" s="17" t="s">
        <v>952</v>
      </c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</row>
    <row r="613" spans="1:71" ht="16.5" customHeight="1" x14ac:dyDescent="0.3">
      <c r="A613" s="3"/>
      <c r="B613" s="170" t="s">
        <v>975</v>
      </c>
      <c r="C613" s="147"/>
      <c r="D613" s="147"/>
      <c r="E613" s="147"/>
      <c r="F613" s="147"/>
      <c r="G613" s="147"/>
      <c r="H613" s="147"/>
      <c r="I613" s="147"/>
      <c r="J613" s="147"/>
      <c r="K613" s="147"/>
      <c r="L613" s="147"/>
      <c r="M613" s="147"/>
      <c r="N613" s="148"/>
      <c r="O613" s="38"/>
      <c r="P613" s="39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</row>
    <row r="614" spans="1:71" ht="16.5" customHeight="1" x14ac:dyDescent="0.3">
      <c r="A614" s="3"/>
      <c r="B614" s="163" t="s">
        <v>976</v>
      </c>
      <c r="C614" s="147"/>
      <c r="D614" s="147"/>
      <c r="E614" s="147"/>
      <c r="F614" s="147"/>
      <c r="G614" s="147"/>
      <c r="H614" s="147"/>
      <c r="I614" s="147"/>
      <c r="J614" s="147"/>
      <c r="K614" s="147"/>
      <c r="L614" s="147"/>
      <c r="M614" s="147"/>
      <c r="N614" s="148"/>
      <c r="O614" s="38"/>
      <c r="P614" s="39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</row>
    <row r="615" spans="1:71" ht="16.5" customHeight="1" x14ac:dyDescent="0.3">
      <c r="A615" s="3"/>
      <c r="B615" s="40" t="e">
        <f t="shared" ref="B615:N615" si="258">B551/B389</f>
        <v>#VALUE!</v>
      </c>
      <c r="C615" s="40" t="e">
        <f t="shared" si="258"/>
        <v>#VALUE!</v>
      </c>
      <c r="D615" s="40" t="e">
        <f t="shared" si="258"/>
        <v>#VALUE!</v>
      </c>
      <c r="E615" s="40" t="e">
        <f t="shared" si="258"/>
        <v>#VALUE!</v>
      </c>
      <c r="F615" s="40" t="e">
        <f t="shared" si="258"/>
        <v>#VALUE!</v>
      </c>
      <c r="G615" s="40">
        <f t="shared" si="258"/>
        <v>2.6657413362417663E-2</v>
      </c>
      <c r="H615" s="40">
        <f t="shared" si="258"/>
        <v>0.17415075469411639</v>
      </c>
      <c r="I615" s="40">
        <f t="shared" si="258"/>
        <v>0.13213846616926181</v>
      </c>
      <c r="J615" s="40">
        <f t="shared" si="258"/>
        <v>0.1673349224425173</v>
      </c>
      <c r="K615" s="40">
        <f t="shared" si="258"/>
        <v>0.1454259766916165</v>
      </c>
      <c r="L615" s="40">
        <f t="shared" si="258"/>
        <v>0.12027436538402186</v>
      </c>
      <c r="M615" s="40">
        <f t="shared" si="258"/>
        <v>0.11889871364331028</v>
      </c>
      <c r="N615" s="40">
        <f t="shared" si="258"/>
        <v>0.10060166590751173</v>
      </c>
      <c r="O615" s="14">
        <f t="shared" ref="O615:O617" si="259">RATE(M$335-H$335,,-H615,M615)</f>
        <v>-7.3489471060567579E-2</v>
      </c>
      <c r="P615" s="39" t="s">
        <v>977</v>
      </c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</row>
    <row r="616" spans="1:71" ht="16.5" customHeight="1" x14ac:dyDescent="0.3">
      <c r="A616" s="3"/>
      <c r="B616" s="40" t="e">
        <f t="shared" ref="B616:N616" si="260">((B514*(1-B545))/(B444+B419))</f>
        <v>#DIV/0!</v>
      </c>
      <c r="C616" s="40" t="e">
        <f t="shared" si="260"/>
        <v>#DIV/0!</v>
      </c>
      <c r="D616" s="40" t="e">
        <f t="shared" si="260"/>
        <v>#DIV/0!</v>
      </c>
      <c r="E616" s="40" t="e">
        <f t="shared" si="260"/>
        <v>#DIV/0!</v>
      </c>
      <c r="F616" s="40" t="e">
        <f t="shared" si="260"/>
        <v>#DIV/0!</v>
      </c>
      <c r="G616" s="40">
        <f t="shared" si="260"/>
        <v>4.1618360939461696E-2</v>
      </c>
      <c r="H616" s="40">
        <f t="shared" si="260"/>
        <v>0.25361327989562532</v>
      </c>
      <c r="I616" s="40">
        <f t="shared" si="260"/>
        <v>0.16257937093610272</v>
      </c>
      <c r="J616" s="40">
        <f t="shared" si="260"/>
        <v>0.19931264310817862</v>
      </c>
      <c r="K616" s="40">
        <f t="shared" si="260"/>
        <v>0.175598515855686</v>
      </c>
      <c r="L616" s="40">
        <f t="shared" si="260"/>
        <v>0.14204079623069879</v>
      </c>
      <c r="M616" s="40">
        <f t="shared" si="260"/>
        <v>0.15075917586863918</v>
      </c>
      <c r="N616" s="40">
        <f t="shared" si="260"/>
        <v>0.13343373762143154</v>
      </c>
      <c r="O616" s="14">
        <f t="shared" si="259"/>
        <v>-9.8797572653988613E-2</v>
      </c>
      <c r="P616" s="39" t="s">
        <v>978</v>
      </c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</row>
    <row r="617" spans="1:71" ht="16.5" customHeight="1" x14ac:dyDescent="0.3">
      <c r="A617" s="3"/>
      <c r="B617" s="40" t="e">
        <f t="shared" ref="B617:N617" si="261">B551/B444</f>
        <v>#VALUE!</v>
      </c>
      <c r="C617" s="40" t="e">
        <f t="shared" si="261"/>
        <v>#VALUE!</v>
      </c>
      <c r="D617" s="40" t="e">
        <f t="shared" si="261"/>
        <v>#VALUE!</v>
      </c>
      <c r="E617" s="40" t="e">
        <f t="shared" si="261"/>
        <v>#VALUE!</v>
      </c>
      <c r="F617" s="40" t="e">
        <f t="shared" si="261"/>
        <v>#VALUE!</v>
      </c>
      <c r="G617" s="40">
        <f t="shared" si="261"/>
        <v>8.7689378679114111E-2</v>
      </c>
      <c r="H617" s="40">
        <f t="shared" si="261"/>
        <v>0.24428219121979075</v>
      </c>
      <c r="I617" s="40">
        <f t="shared" si="261"/>
        <v>0.17622401081363484</v>
      </c>
      <c r="J617" s="40">
        <f t="shared" si="261"/>
        <v>0.20464724721908251</v>
      </c>
      <c r="K617" s="40">
        <f t="shared" si="261"/>
        <v>0.17770903126933438</v>
      </c>
      <c r="L617" s="40">
        <f t="shared" si="261"/>
        <v>0.144767190387179</v>
      </c>
      <c r="M617" s="40">
        <f t="shared" si="261"/>
        <v>0.15226032125080302</v>
      </c>
      <c r="N617" s="40">
        <f t="shared" si="261"/>
        <v>0.12895222598806383</v>
      </c>
      <c r="O617" s="14">
        <f t="shared" si="259"/>
        <v>-9.0214550031192109E-2</v>
      </c>
      <c r="P617" s="39" t="s">
        <v>979</v>
      </c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</row>
    <row r="618" spans="1:71" ht="16.5" customHeight="1" x14ac:dyDescent="0.3">
      <c r="A618" s="3"/>
      <c r="B618" s="163" t="s">
        <v>980</v>
      </c>
      <c r="C618" s="147"/>
      <c r="D618" s="147"/>
      <c r="E618" s="147"/>
      <c r="F618" s="147"/>
      <c r="G618" s="147"/>
      <c r="H618" s="147"/>
      <c r="I618" s="147"/>
      <c r="J618" s="147"/>
      <c r="K618" s="147"/>
      <c r="L618" s="147"/>
      <c r="M618" s="147"/>
      <c r="N618" s="148"/>
      <c r="O618" s="38"/>
      <c r="P618" s="39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</row>
    <row r="619" spans="1:71" ht="16.5" customHeight="1" x14ac:dyDescent="0.3">
      <c r="A619" s="3"/>
      <c r="B619" s="23" t="e">
        <f t="shared" ref="B619:N619" si="262">B419/B444</f>
        <v>#VALUE!</v>
      </c>
      <c r="C619" s="37" t="e">
        <f t="shared" si="262"/>
        <v>#VALUE!</v>
      </c>
      <c r="D619" s="37" t="e">
        <f t="shared" si="262"/>
        <v>#VALUE!</v>
      </c>
      <c r="E619" s="37" t="e">
        <f t="shared" si="262"/>
        <v>#VALUE!</v>
      </c>
      <c r="F619" s="37" t="e">
        <f t="shared" si="262"/>
        <v>#VALUE!</v>
      </c>
      <c r="G619" s="37">
        <f t="shared" si="262"/>
        <v>1.2156008725568794</v>
      </c>
      <c r="H619" s="37">
        <f t="shared" si="262"/>
        <v>3.5281296315560376E-3</v>
      </c>
      <c r="I619" s="37">
        <f t="shared" si="262"/>
        <v>2.8223635702425412E-3</v>
      </c>
      <c r="J619" s="37">
        <f t="shared" si="262"/>
        <v>2.1244112324990232E-3</v>
      </c>
      <c r="K619" s="37">
        <f t="shared" si="262"/>
        <v>2.3180283652590832E-3</v>
      </c>
      <c r="L619" s="37">
        <f t="shared" si="262"/>
        <v>2.3259967921750065E-3</v>
      </c>
      <c r="M619" s="37">
        <f t="shared" si="262"/>
        <v>1.135536836071801E-2</v>
      </c>
      <c r="N619" s="37">
        <f t="shared" si="262"/>
        <v>4.341857544746925E-2</v>
      </c>
      <c r="O619" s="14">
        <f t="shared" ref="O619:O620" si="263">RATE(M$335-H$335,,-H619,M619)</f>
        <v>0.26337226536230179</v>
      </c>
      <c r="P619" s="39" t="s">
        <v>981</v>
      </c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</row>
    <row r="620" spans="1:71" ht="16.5" customHeight="1" x14ac:dyDescent="0.3">
      <c r="A620" s="3"/>
      <c r="B620" s="23" t="e">
        <f t="shared" ref="B620:N620" si="264">B419/B551</f>
        <v>#VALUE!</v>
      </c>
      <c r="C620" s="37" t="e">
        <f t="shared" si="264"/>
        <v>#VALUE!</v>
      </c>
      <c r="D620" s="37" t="e">
        <f t="shared" si="264"/>
        <v>#VALUE!</v>
      </c>
      <c r="E620" s="37" t="e">
        <f t="shared" si="264"/>
        <v>#VALUE!</v>
      </c>
      <c r="F620" s="37" t="e">
        <f t="shared" si="264"/>
        <v>#VALUE!</v>
      </c>
      <c r="G620" s="37">
        <f t="shared" si="264"/>
        <v>13.862578237726886</v>
      </c>
      <c r="H620" s="37">
        <f t="shared" si="264"/>
        <v>1.4442844212010666E-2</v>
      </c>
      <c r="I620" s="37">
        <f t="shared" si="264"/>
        <v>1.6015771955317275E-2</v>
      </c>
      <c r="J620" s="37">
        <f t="shared" si="264"/>
        <v>1.0380844410893843E-2</v>
      </c>
      <c r="K620" s="37">
        <f t="shared" si="264"/>
        <v>1.3043953639845675E-2</v>
      </c>
      <c r="L620" s="37">
        <f t="shared" si="264"/>
        <v>1.6067154345913198E-2</v>
      </c>
      <c r="M620" s="37">
        <f t="shared" si="264"/>
        <v>7.4578644438911046E-2</v>
      </c>
      <c r="N620" s="37">
        <f t="shared" si="264"/>
        <v>0.33670279915515527</v>
      </c>
      <c r="O620" s="14">
        <f t="shared" si="263"/>
        <v>0.3886485713856202</v>
      </c>
      <c r="P620" s="39" t="s">
        <v>982</v>
      </c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</row>
    <row r="621" spans="1:71" ht="16.5" customHeight="1" x14ac:dyDescent="0.3">
      <c r="A621" s="3"/>
      <c r="B621" s="163" t="s">
        <v>983</v>
      </c>
      <c r="C621" s="147"/>
      <c r="D621" s="147"/>
      <c r="E621" s="147"/>
      <c r="F621" s="147"/>
      <c r="G621" s="147"/>
      <c r="H621" s="147"/>
      <c r="I621" s="147"/>
      <c r="J621" s="147"/>
      <c r="K621" s="147"/>
      <c r="L621" s="147"/>
      <c r="M621" s="147"/>
      <c r="N621" s="148"/>
      <c r="O621" s="38"/>
      <c r="P621" s="39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</row>
    <row r="622" spans="1:71" ht="16.5" customHeight="1" x14ac:dyDescent="0.3">
      <c r="A622" s="3"/>
      <c r="B622" s="15"/>
      <c r="C622" s="15"/>
      <c r="D622" s="41"/>
      <c r="E622" s="15"/>
      <c r="F622" s="41"/>
      <c r="G622" s="15"/>
      <c r="H622" s="16">
        <v>304378.08</v>
      </c>
      <c r="I622" s="16">
        <v>304378.08</v>
      </c>
      <c r="J622" s="16">
        <v>304378.08</v>
      </c>
      <c r="K622" s="16">
        <v>304378.08</v>
      </c>
      <c r="L622" s="16">
        <v>304378.08</v>
      </c>
      <c r="M622" s="16">
        <v>304378.08</v>
      </c>
      <c r="N622" s="16">
        <v>304378.08</v>
      </c>
      <c r="O622" s="42"/>
      <c r="P622" s="43" t="s">
        <v>984</v>
      </c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</row>
    <row r="623" spans="1:71" ht="16.5" customHeight="1" x14ac:dyDescent="0.3">
      <c r="A623" s="3"/>
      <c r="B623" s="23" t="e">
        <f t="shared" ref="B623:N623" si="265">B444/B622</f>
        <v>#VALUE!</v>
      </c>
      <c r="C623" s="23" t="e">
        <f t="shared" si="265"/>
        <v>#VALUE!</v>
      </c>
      <c r="D623" s="23" t="e">
        <f t="shared" si="265"/>
        <v>#VALUE!</v>
      </c>
      <c r="E623" s="23" t="e">
        <f t="shared" si="265"/>
        <v>#VALUE!</v>
      </c>
      <c r="F623" s="23" t="e">
        <f t="shared" si="265"/>
        <v>#VALUE!</v>
      </c>
      <c r="G623" s="23" t="e">
        <f t="shared" si="265"/>
        <v>#DIV/0!</v>
      </c>
      <c r="H623" s="23">
        <f t="shared" si="265"/>
        <v>4.8744217717649043</v>
      </c>
      <c r="I623" s="23">
        <f t="shared" si="265"/>
        <v>5.6032973202275267</v>
      </c>
      <c r="J623" s="23">
        <f t="shared" si="265"/>
        <v>6.5860509403305256</v>
      </c>
      <c r="K623" s="23">
        <f t="shared" si="265"/>
        <v>7.4161404789727303</v>
      </c>
      <c r="L623" s="23">
        <f t="shared" si="265"/>
        <v>7.9781922535289</v>
      </c>
      <c r="M623" s="23">
        <f t="shared" si="265"/>
        <v>8.697060054390251</v>
      </c>
      <c r="N623" s="23">
        <f t="shared" si="265"/>
        <v>8.3955684325231292</v>
      </c>
      <c r="O623" s="14">
        <f t="shared" ref="O623:O624" si="266">RATE(M$335-H$335,,-H623,M623)</f>
        <v>0.1227676031450449</v>
      </c>
      <c r="P623" s="43" t="s">
        <v>985</v>
      </c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</row>
    <row r="624" spans="1:71" ht="16.5" customHeight="1" x14ac:dyDescent="0.3">
      <c r="A624" s="3"/>
      <c r="B624" s="23" t="e">
        <f t="shared" ref="B624:N624" si="267">B551/B622</f>
        <v>#DIV/0!</v>
      </c>
      <c r="C624" s="23" t="e">
        <f t="shared" si="267"/>
        <v>#DIV/0!</v>
      </c>
      <c r="D624" s="23" t="e">
        <f t="shared" si="267"/>
        <v>#DIV/0!</v>
      </c>
      <c r="E624" s="23" t="e">
        <f t="shared" si="267"/>
        <v>#DIV/0!</v>
      </c>
      <c r="F624" s="23" t="e">
        <f t="shared" si="267"/>
        <v>#DIV/0!</v>
      </c>
      <c r="G624" s="23" t="e">
        <f t="shared" si="267"/>
        <v>#DIV/0!</v>
      </c>
      <c r="H624" s="23">
        <f t="shared" si="267"/>
        <v>1.1907344313361856</v>
      </c>
      <c r="I624" s="23">
        <f t="shared" si="267"/>
        <v>0.98743552755178676</v>
      </c>
      <c r="J624" s="23">
        <f t="shared" si="267"/>
        <v>1.3478171949832918</v>
      </c>
      <c r="K624" s="23">
        <f t="shared" si="267"/>
        <v>1.3179151402755414</v>
      </c>
      <c r="L624" s="23">
        <f t="shared" si="267"/>
        <v>1.154980476912135</v>
      </c>
      <c r="M624" s="23">
        <f t="shared" si="267"/>
        <v>1.3242171578189861</v>
      </c>
      <c r="N624" s="23">
        <f t="shared" si="267"/>
        <v>1.0826272378089774</v>
      </c>
      <c r="O624" s="14">
        <f t="shared" si="266"/>
        <v>2.1477629037721623E-2</v>
      </c>
      <c r="P624" s="39" t="s">
        <v>986</v>
      </c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</row>
    <row r="625" spans="1:71" ht="16.5" customHeight="1" x14ac:dyDescent="0.3">
      <c r="A625" s="3"/>
      <c r="B625" s="44"/>
      <c r="C625" s="44" t="e">
        <f t="shared" ref="C625:N625" si="268">+C624/B624-1</f>
        <v>#DIV/0!</v>
      </c>
      <c r="D625" s="45" t="e">
        <f t="shared" si="268"/>
        <v>#DIV/0!</v>
      </c>
      <c r="E625" s="44" t="e">
        <f t="shared" si="268"/>
        <v>#DIV/0!</v>
      </c>
      <c r="F625" s="45" t="e">
        <f t="shared" si="268"/>
        <v>#DIV/0!</v>
      </c>
      <c r="G625" s="44" t="e">
        <f t="shared" si="268"/>
        <v>#DIV/0!</v>
      </c>
      <c r="H625" s="45" t="e">
        <f t="shared" si="268"/>
        <v>#DIV/0!</v>
      </c>
      <c r="I625" s="44">
        <f t="shared" si="268"/>
        <v>-0.17073404315374208</v>
      </c>
      <c r="J625" s="45">
        <f t="shared" si="268"/>
        <v>0.3649672888771005</v>
      </c>
      <c r="K625" s="44">
        <f t="shared" si="268"/>
        <v>-2.2185541792350438E-2</v>
      </c>
      <c r="L625" s="45">
        <f t="shared" si="268"/>
        <v>-0.12363061807556208</v>
      </c>
      <c r="M625" s="44">
        <f t="shared" si="268"/>
        <v>0.1465277416284203</v>
      </c>
      <c r="N625" s="46">
        <f t="shared" si="268"/>
        <v>-0.1824398049696867</v>
      </c>
      <c r="O625" s="14"/>
      <c r="P625" s="47" t="s">
        <v>987</v>
      </c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</row>
    <row r="626" spans="1:71" ht="16.5" customHeight="1" x14ac:dyDescent="0.3">
      <c r="A626" s="3"/>
      <c r="B626" s="23"/>
      <c r="C626" s="23"/>
      <c r="D626" s="23"/>
      <c r="E626" s="23"/>
      <c r="F626" s="23"/>
      <c r="G626" s="23"/>
      <c r="H626" s="23">
        <v>0.307</v>
      </c>
      <c r="I626" s="23">
        <v>0.42</v>
      </c>
      <c r="J626" s="23">
        <v>0.54</v>
      </c>
      <c r="K626" s="23">
        <v>0.69</v>
      </c>
      <c r="L626" s="23">
        <v>0.66</v>
      </c>
      <c r="M626" s="23">
        <v>0.83</v>
      </c>
      <c r="N626" s="23"/>
      <c r="O626" s="14">
        <f t="shared" ref="O626:O627" si="269">RATE(M$335-H$335,,-H626,M626)</f>
        <v>0.22007897546861996</v>
      </c>
      <c r="P626" s="43" t="s">
        <v>988</v>
      </c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</row>
    <row r="627" spans="1:71" ht="16.5" customHeight="1" x14ac:dyDescent="0.3">
      <c r="A627" s="3"/>
      <c r="B627" s="44" t="e">
        <f t="shared" ref="B627:N627" si="270">+B626/B636</f>
        <v>#DIV/0!</v>
      </c>
      <c r="C627" s="44" t="e">
        <f t="shared" si="270"/>
        <v>#DIV/0!</v>
      </c>
      <c r="D627" s="45" t="e">
        <f t="shared" si="270"/>
        <v>#DIV/0!</v>
      </c>
      <c r="E627" s="44" t="e">
        <f t="shared" si="270"/>
        <v>#DIV/0!</v>
      </c>
      <c r="F627" s="45" t="e">
        <f t="shared" si="270"/>
        <v>#DIV/0!</v>
      </c>
      <c r="G627" s="44" t="e">
        <f t="shared" si="270"/>
        <v>#DIV/0!</v>
      </c>
      <c r="H627" s="45">
        <f t="shared" si="270"/>
        <v>9.9740090968161131E-3</v>
      </c>
      <c r="I627" s="44">
        <f t="shared" si="270"/>
        <v>1.5861027190332326E-2</v>
      </c>
      <c r="J627" s="45">
        <f t="shared" si="270"/>
        <v>1.993355481727575E-2</v>
      </c>
      <c r="K627" s="44">
        <f t="shared" si="270"/>
        <v>2.4398868458274395E-2</v>
      </c>
      <c r="L627" s="45">
        <f t="shared" si="270"/>
        <v>2.6548672566371685E-2</v>
      </c>
      <c r="M627" s="44">
        <f t="shared" si="270"/>
        <v>3.8479369494668521E-2</v>
      </c>
      <c r="N627" s="46">
        <f t="shared" si="270"/>
        <v>0</v>
      </c>
      <c r="O627" s="14">
        <f t="shared" si="269"/>
        <v>0.3100010310091349</v>
      </c>
      <c r="P627" s="47" t="s">
        <v>989</v>
      </c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</row>
    <row r="628" spans="1:71" ht="16.5" customHeight="1" x14ac:dyDescent="0.3">
      <c r="A628" s="3"/>
      <c r="B628" s="48" t="e">
        <f t="shared" ref="B628:N628" si="271">+B626/B624</f>
        <v>#DIV/0!</v>
      </c>
      <c r="C628" s="48" t="e">
        <f t="shared" si="271"/>
        <v>#DIV/0!</v>
      </c>
      <c r="D628" s="49" t="e">
        <f t="shared" si="271"/>
        <v>#DIV/0!</v>
      </c>
      <c r="E628" s="48" t="e">
        <f t="shared" si="271"/>
        <v>#DIV/0!</v>
      </c>
      <c r="F628" s="49" t="e">
        <f t="shared" si="271"/>
        <v>#DIV/0!</v>
      </c>
      <c r="G628" s="48" t="e">
        <f t="shared" si="271"/>
        <v>#DIV/0!</v>
      </c>
      <c r="H628" s="49">
        <f t="shared" si="271"/>
        <v>0.25782407220348802</v>
      </c>
      <c r="I628" s="48">
        <f t="shared" si="271"/>
        <v>0.42534422580614795</v>
      </c>
      <c r="J628" s="49">
        <f t="shared" si="271"/>
        <v>0.40064780447224829</v>
      </c>
      <c r="K628" s="48">
        <f t="shared" si="271"/>
        <v>0.52355419473801557</v>
      </c>
      <c r="L628" s="49">
        <f t="shared" si="271"/>
        <v>0.57143823050976938</v>
      </c>
      <c r="M628" s="48">
        <f t="shared" si="271"/>
        <v>0.62678541438552848</v>
      </c>
      <c r="N628" s="50">
        <f t="shared" si="271"/>
        <v>0</v>
      </c>
      <c r="O628" s="38"/>
      <c r="P628" s="51" t="s">
        <v>990</v>
      </c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</row>
    <row r="629" spans="1:71" ht="16.5" customHeight="1" x14ac:dyDescent="0.3">
      <c r="A629" s="3"/>
      <c r="B629" s="25">
        <f t="shared" ref="B629:N629" si="272">+B636*B622</f>
        <v>0</v>
      </c>
      <c r="C629" s="25">
        <f t="shared" si="272"/>
        <v>0</v>
      </c>
      <c r="D629" s="25">
        <f t="shared" si="272"/>
        <v>0</v>
      </c>
      <c r="E629" s="25">
        <f t="shared" si="272"/>
        <v>0</v>
      </c>
      <c r="F629" s="25">
        <f t="shared" si="272"/>
        <v>0</v>
      </c>
      <c r="G629" s="25">
        <f t="shared" si="272"/>
        <v>0</v>
      </c>
      <c r="H629" s="25">
        <f t="shared" si="272"/>
        <v>9368757.3024000004</v>
      </c>
      <c r="I629" s="25">
        <f t="shared" si="272"/>
        <v>8059931.5584000004</v>
      </c>
      <c r="J629" s="25">
        <f t="shared" si="272"/>
        <v>8245602.1872000005</v>
      </c>
      <c r="K629" s="25">
        <f t="shared" si="272"/>
        <v>8607812.1024000011</v>
      </c>
      <c r="L629" s="25">
        <f t="shared" si="272"/>
        <v>7566839.0688000005</v>
      </c>
      <c r="M629" s="25">
        <f t="shared" si="272"/>
        <v>6565435.1856000004</v>
      </c>
      <c r="N629" s="25">
        <f t="shared" si="272"/>
        <v>4078666.2720000003</v>
      </c>
      <c r="O629" s="14">
        <f>RATE(M$335-H$335,,-H629,M629)</f>
        <v>-6.8642736465051105E-2</v>
      </c>
      <c r="P629" s="39" t="s">
        <v>991</v>
      </c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</row>
    <row r="630" spans="1:71" ht="16.5" customHeight="1" x14ac:dyDescent="0.3">
      <c r="A630" s="3"/>
      <c r="B630" s="52" t="e">
        <f t="shared" ref="B630:N630" si="273">+B636/B$623</f>
        <v>#VALUE!</v>
      </c>
      <c r="C630" s="52" t="e">
        <f t="shared" si="273"/>
        <v>#VALUE!</v>
      </c>
      <c r="D630" s="53" t="e">
        <f t="shared" si="273"/>
        <v>#VALUE!</v>
      </c>
      <c r="E630" s="52" t="e">
        <f t="shared" si="273"/>
        <v>#VALUE!</v>
      </c>
      <c r="F630" s="53" t="e">
        <f t="shared" si="273"/>
        <v>#VALUE!</v>
      </c>
      <c r="G630" s="52" t="e">
        <f t="shared" si="273"/>
        <v>#DIV/0!</v>
      </c>
      <c r="H630" s="53">
        <f t="shared" si="273"/>
        <v>6.3145951337845236</v>
      </c>
      <c r="I630" s="52">
        <f t="shared" si="273"/>
        <v>4.7257888501488186</v>
      </c>
      <c r="J630" s="53">
        <f t="shared" si="273"/>
        <v>4.1132387595290094</v>
      </c>
      <c r="K630" s="52">
        <f t="shared" si="273"/>
        <v>3.8133042490475173</v>
      </c>
      <c r="L630" s="53">
        <f t="shared" si="273"/>
        <v>3.1159941011704708</v>
      </c>
      <c r="M630" s="52">
        <f t="shared" si="273"/>
        <v>2.4801484484531673</v>
      </c>
      <c r="N630" s="54">
        <f t="shared" si="273"/>
        <v>1.5960801353355039</v>
      </c>
      <c r="O630" s="55">
        <f t="shared" ref="O630:O633" si="274">(SUM(H630:N630)-MAX(H630:N630)-MIN(H630:N630))/(COUNTA(H630:N630)-2)</f>
        <v>3.6496948816697965</v>
      </c>
      <c r="P630" s="56" t="s">
        <v>992</v>
      </c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</row>
    <row r="631" spans="1:71" ht="16.5" customHeight="1" x14ac:dyDescent="0.3">
      <c r="A631" s="3"/>
      <c r="B631" s="52" t="e">
        <f t="shared" ref="B631:N631" si="275">+B636/B$624</f>
        <v>#DIV/0!</v>
      </c>
      <c r="C631" s="52" t="e">
        <f t="shared" si="275"/>
        <v>#DIV/0!</v>
      </c>
      <c r="D631" s="53" t="e">
        <f t="shared" si="275"/>
        <v>#DIV/0!</v>
      </c>
      <c r="E631" s="52" t="e">
        <f t="shared" si="275"/>
        <v>#DIV/0!</v>
      </c>
      <c r="F631" s="53" t="e">
        <f t="shared" si="275"/>
        <v>#DIV/0!</v>
      </c>
      <c r="G631" s="52" t="e">
        <f t="shared" si="275"/>
        <v>#DIV/0!</v>
      </c>
      <c r="H631" s="53">
        <f t="shared" si="275"/>
        <v>25.849592646330169</v>
      </c>
      <c r="I631" s="52">
        <f t="shared" si="275"/>
        <v>26.816940712730471</v>
      </c>
      <c r="J631" s="53">
        <f t="shared" si="275"/>
        <v>20.099164857691122</v>
      </c>
      <c r="K631" s="52">
        <f t="shared" si="275"/>
        <v>21.458134242305917</v>
      </c>
      <c r="L631" s="53">
        <f t="shared" si="275"/>
        <v>21.524173349201313</v>
      </c>
      <c r="M631" s="52">
        <f t="shared" si="275"/>
        <v>16.288869142525122</v>
      </c>
      <c r="N631" s="54">
        <f t="shared" si="275"/>
        <v>12.377298050545024</v>
      </c>
      <c r="O631" s="55">
        <f t="shared" si="274"/>
        <v>21.043986847610732</v>
      </c>
      <c r="P631" s="56" t="s">
        <v>993</v>
      </c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</row>
    <row r="632" spans="1:71" ht="16.5" customHeight="1" x14ac:dyDescent="0.3">
      <c r="A632" s="3"/>
      <c r="B632" s="52" t="e">
        <f t="shared" ref="B632:N632" si="276">+(B629+B419-B341-B347)/B522</f>
        <v>#VALUE!</v>
      </c>
      <c r="C632" s="52" t="e">
        <f t="shared" si="276"/>
        <v>#VALUE!</v>
      </c>
      <c r="D632" s="53" t="e">
        <f t="shared" si="276"/>
        <v>#VALUE!</v>
      </c>
      <c r="E632" s="52" t="e">
        <f t="shared" si="276"/>
        <v>#VALUE!</v>
      </c>
      <c r="F632" s="53" t="e">
        <f t="shared" si="276"/>
        <v>#VALUE!</v>
      </c>
      <c r="G632" s="52">
        <f t="shared" si="276"/>
        <v>3.1469766343157595</v>
      </c>
      <c r="H632" s="53">
        <f t="shared" si="276"/>
        <v>15.497153555226788</v>
      </c>
      <c r="I632" s="52">
        <f t="shared" si="276"/>
        <v>17.052676501454343</v>
      </c>
      <c r="J632" s="53">
        <f t="shared" si="276"/>
        <v>11.68672961283024</v>
      </c>
      <c r="K632" s="52">
        <f t="shared" si="276"/>
        <v>11.426250996146141</v>
      </c>
      <c r="L632" s="53">
        <f t="shared" si="276"/>
        <v>10.947932221695979</v>
      </c>
      <c r="M632" s="52">
        <f t="shared" si="276"/>
        <v>7.5980925786105162</v>
      </c>
      <c r="N632" s="54">
        <f t="shared" si="276"/>
        <v>5.9321515787904024</v>
      </c>
      <c r="O632" s="55">
        <f t="shared" si="274"/>
        <v>11.431231792901933</v>
      </c>
      <c r="P632" s="56" t="s">
        <v>994</v>
      </c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</row>
    <row r="633" spans="1:71" ht="16.5" customHeight="1" x14ac:dyDescent="0.3">
      <c r="A633" s="3"/>
      <c r="B633" s="52" t="e">
        <f t="shared" ref="B633:N633" si="277">B629/B452</f>
        <v>#DIV/0!</v>
      </c>
      <c r="C633" s="52" t="e">
        <f t="shared" si="277"/>
        <v>#DIV/0!</v>
      </c>
      <c r="D633" s="53" t="e">
        <f t="shared" si="277"/>
        <v>#DIV/0!</v>
      </c>
      <c r="E633" s="52" t="e">
        <f t="shared" si="277"/>
        <v>#DIV/0!</v>
      </c>
      <c r="F633" s="53" t="e">
        <f t="shared" si="277"/>
        <v>#DIV/0!</v>
      </c>
      <c r="G633" s="52">
        <f t="shared" si="277"/>
        <v>0</v>
      </c>
      <c r="H633" s="53">
        <f t="shared" si="277"/>
        <v>3.3260802630407249</v>
      </c>
      <c r="I633" s="52">
        <f t="shared" si="277"/>
        <v>3.2064486249030297</v>
      </c>
      <c r="J633" s="53">
        <f t="shared" si="277"/>
        <v>3.0398682684775431</v>
      </c>
      <c r="K633" s="52">
        <f t="shared" si="277"/>
        <v>3.2031223527497859</v>
      </c>
      <c r="L633" s="53">
        <f t="shared" si="277"/>
        <v>2.6767627998934413</v>
      </c>
      <c r="M633" s="52">
        <f t="shared" si="277"/>
        <v>1.9898408309469677</v>
      </c>
      <c r="N633" s="54">
        <f t="shared" si="277"/>
        <v>1.3290241941948271</v>
      </c>
      <c r="O633" s="55">
        <f t="shared" si="274"/>
        <v>2.8232085753941534</v>
      </c>
      <c r="P633" s="56" t="s">
        <v>995</v>
      </c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</row>
    <row r="634" spans="1:71" ht="16.5" customHeight="1" x14ac:dyDescent="0.3">
      <c r="A634" s="57"/>
      <c r="B634" s="58"/>
      <c r="C634" s="58"/>
      <c r="D634" s="59"/>
      <c r="E634" s="58"/>
      <c r="F634" s="59"/>
      <c r="G634" s="58"/>
      <c r="H634" s="59">
        <v>44.75</v>
      </c>
      <c r="I634" s="58">
        <v>39</v>
      </c>
      <c r="J634" s="59">
        <v>38.5</v>
      </c>
      <c r="K634" s="58">
        <v>34.5</v>
      </c>
      <c r="L634" s="59">
        <v>29.5</v>
      </c>
      <c r="M634" s="58">
        <v>27.5</v>
      </c>
      <c r="N634" s="60">
        <v>21.7</v>
      </c>
      <c r="O634" s="14"/>
      <c r="P634" s="61" t="s">
        <v>996</v>
      </c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  <c r="AV634" s="24"/>
      <c r="AW634" s="24"/>
      <c r="AX634" s="24"/>
      <c r="AY634" s="24"/>
      <c r="AZ634" s="24"/>
      <c r="BA634" s="24"/>
      <c r="BB634" s="24"/>
      <c r="BC634" s="24"/>
      <c r="BD634" s="24"/>
      <c r="BE634" s="24"/>
      <c r="BF634" s="24"/>
      <c r="BG634" s="24"/>
      <c r="BH634" s="24"/>
      <c r="BI634" s="24"/>
      <c r="BJ634" s="24"/>
      <c r="BK634" s="24"/>
      <c r="BL634" s="24"/>
      <c r="BM634" s="24"/>
      <c r="BN634" s="24"/>
      <c r="BO634" s="24"/>
      <c r="BP634" s="24"/>
      <c r="BQ634" s="24"/>
      <c r="BR634" s="24"/>
      <c r="BS634" s="24"/>
    </row>
    <row r="635" spans="1:71" ht="16.5" customHeight="1" x14ac:dyDescent="0.3">
      <c r="A635" s="62"/>
      <c r="B635" s="63"/>
      <c r="C635" s="63"/>
      <c r="D635" s="64"/>
      <c r="E635" s="63"/>
      <c r="F635" s="64"/>
      <c r="G635" s="63"/>
      <c r="H635" s="64">
        <v>23.7</v>
      </c>
      <c r="I635" s="63">
        <v>14.1</v>
      </c>
      <c r="J635" s="64">
        <v>14.2</v>
      </c>
      <c r="K635" s="63">
        <v>21.7</v>
      </c>
      <c r="L635" s="64">
        <v>13.5</v>
      </c>
      <c r="M635" s="63">
        <v>13.6</v>
      </c>
      <c r="N635" s="65">
        <v>12.1</v>
      </c>
      <c r="O635" s="66"/>
      <c r="P635" s="67" t="s">
        <v>997</v>
      </c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  <c r="AD635" s="68"/>
      <c r="AE635" s="68"/>
      <c r="AF635" s="68"/>
      <c r="AG635" s="68"/>
      <c r="AH635" s="68"/>
      <c r="AI635" s="68"/>
      <c r="AJ635" s="68"/>
      <c r="AK635" s="68"/>
      <c r="AL635" s="68"/>
      <c r="AM635" s="68"/>
      <c r="AN635" s="68"/>
      <c r="AO635" s="68"/>
      <c r="AP635" s="68"/>
      <c r="AQ635" s="68"/>
      <c r="AR635" s="68"/>
      <c r="AS635" s="68"/>
      <c r="AT635" s="68"/>
      <c r="AU635" s="68"/>
      <c r="AV635" s="68"/>
      <c r="AW635" s="68"/>
      <c r="AX635" s="68"/>
      <c r="AY635" s="68"/>
      <c r="AZ635" s="68"/>
      <c r="BA635" s="68"/>
      <c r="BB635" s="68"/>
      <c r="BC635" s="68"/>
      <c r="BD635" s="68"/>
      <c r="BE635" s="68"/>
      <c r="BF635" s="68"/>
      <c r="BG635" s="68"/>
      <c r="BH635" s="68"/>
      <c r="BI635" s="68"/>
      <c r="BJ635" s="68"/>
      <c r="BK635" s="68"/>
      <c r="BL635" s="68"/>
      <c r="BM635" s="68"/>
      <c r="BN635" s="68"/>
      <c r="BO635" s="68"/>
      <c r="BP635" s="68"/>
      <c r="BQ635" s="68"/>
      <c r="BR635" s="68"/>
      <c r="BS635" s="68"/>
    </row>
    <row r="636" spans="1:71" ht="16.5" customHeight="1" x14ac:dyDescent="0.3">
      <c r="A636" s="69"/>
      <c r="B636" s="70"/>
      <c r="C636" s="70"/>
      <c r="D636" s="71"/>
      <c r="E636" s="70"/>
      <c r="F636" s="71"/>
      <c r="G636" s="70"/>
      <c r="H636" s="71">
        <v>30.78</v>
      </c>
      <c r="I636" s="70">
        <v>26.48</v>
      </c>
      <c r="J636" s="71">
        <v>27.09</v>
      </c>
      <c r="K636" s="70">
        <v>28.28</v>
      </c>
      <c r="L636" s="71">
        <v>24.86</v>
      </c>
      <c r="M636" s="70">
        <v>21.57</v>
      </c>
      <c r="N636" s="72">
        <v>13.4</v>
      </c>
      <c r="O636" s="14"/>
      <c r="P636" s="56" t="s">
        <v>998</v>
      </c>
      <c r="Q636" s="6" t="s">
        <v>489</v>
      </c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</row>
    <row r="637" spans="1:71" ht="16.5" customHeight="1" x14ac:dyDescent="0.3">
      <c r="A637" s="3"/>
      <c r="B637" s="164" t="s">
        <v>999</v>
      </c>
      <c r="C637" s="155"/>
      <c r="D637" s="155"/>
      <c r="E637" s="155"/>
      <c r="F637" s="155"/>
      <c r="G637" s="155"/>
      <c r="H637" s="155"/>
      <c r="I637" s="155"/>
      <c r="J637" s="155"/>
      <c r="K637" s="155"/>
      <c r="L637" s="155"/>
      <c r="M637" s="155"/>
      <c r="N637" s="156"/>
      <c r="O637" s="24"/>
      <c r="P637" s="7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</row>
    <row r="638" spans="1:71" ht="16.5" customHeight="1" x14ac:dyDescent="0.3">
      <c r="A638" s="3"/>
      <c r="B638" s="52"/>
      <c r="C638" s="74" t="e">
        <f t="shared" ref="C638:N638" si="278">365/(C452/((C353+B353)/2))</f>
        <v>#VALUE!</v>
      </c>
      <c r="D638" s="74" t="e">
        <f t="shared" si="278"/>
        <v>#VALUE!</v>
      </c>
      <c r="E638" s="74" t="e">
        <f t="shared" si="278"/>
        <v>#VALUE!</v>
      </c>
      <c r="F638" s="74" t="e">
        <f t="shared" si="278"/>
        <v>#VALUE!</v>
      </c>
      <c r="G638" s="74" t="e">
        <f t="shared" si="278"/>
        <v>#VALUE!</v>
      </c>
      <c r="H638" s="74">
        <f t="shared" si="278"/>
        <v>37.708201039463042</v>
      </c>
      <c r="I638" s="74">
        <f t="shared" si="278"/>
        <v>43.486184140930362</v>
      </c>
      <c r="J638" s="74">
        <f t="shared" si="278"/>
        <v>31.716145487210287</v>
      </c>
      <c r="K638" s="74">
        <f t="shared" si="278"/>
        <v>25.388857866853233</v>
      </c>
      <c r="L638" s="74">
        <f t="shared" si="278"/>
        <v>29.19171824025468</v>
      </c>
      <c r="M638" s="74">
        <f t="shared" si="278"/>
        <v>33.288203414450365</v>
      </c>
      <c r="N638" s="75">
        <f t="shared" si="278"/>
        <v>41.552001746218053</v>
      </c>
      <c r="O638" s="24"/>
      <c r="P638" s="73" t="s">
        <v>1000</v>
      </c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</row>
    <row r="639" spans="1:71" ht="16.5" customHeight="1" x14ac:dyDescent="0.3">
      <c r="A639" s="3"/>
      <c r="B639" s="52"/>
      <c r="C639" s="74" t="e">
        <f t="shared" ref="C639:N639" si="279">365/(C466/((C359+B359)/2))</f>
        <v>#VALUE!</v>
      </c>
      <c r="D639" s="74" t="e">
        <f t="shared" si="279"/>
        <v>#VALUE!</v>
      </c>
      <c r="E639" s="74" t="e">
        <f t="shared" si="279"/>
        <v>#VALUE!</v>
      </c>
      <c r="F639" s="74" t="e">
        <f t="shared" si="279"/>
        <v>#VALUE!</v>
      </c>
      <c r="G639" s="74" t="e">
        <f t="shared" si="279"/>
        <v>#VALUE!</v>
      </c>
      <c r="H639" s="74">
        <f t="shared" si="279"/>
        <v>45.945728409478008</v>
      </c>
      <c r="I639" s="74">
        <f t="shared" si="279"/>
        <v>51.434964311341837</v>
      </c>
      <c r="J639" s="74">
        <f t="shared" si="279"/>
        <v>42.375715578651672</v>
      </c>
      <c r="K639" s="74">
        <f t="shared" si="279"/>
        <v>37.11264528316557</v>
      </c>
      <c r="L639" s="74">
        <f t="shared" si="279"/>
        <v>39.542047183405131</v>
      </c>
      <c r="M639" s="74">
        <f t="shared" si="279"/>
        <v>37.717678428308503</v>
      </c>
      <c r="N639" s="75">
        <f t="shared" si="279"/>
        <v>40.741455941871351</v>
      </c>
      <c r="O639" s="24"/>
      <c r="P639" s="73" t="s">
        <v>1001</v>
      </c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</row>
    <row r="640" spans="1:71" ht="16.5" customHeight="1" x14ac:dyDescent="0.3">
      <c r="A640" s="3"/>
      <c r="B640" s="52"/>
      <c r="C640" s="74" t="e">
        <f t="shared" ref="C640:N640" si="280">365/(C466/((C395+B395)/2))</f>
        <v>#VALUE!</v>
      </c>
      <c r="D640" s="74" t="e">
        <f t="shared" si="280"/>
        <v>#VALUE!</v>
      </c>
      <c r="E640" s="74" t="e">
        <f t="shared" si="280"/>
        <v>#VALUE!</v>
      </c>
      <c r="F640" s="74" t="e">
        <f t="shared" si="280"/>
        <v>#VALUE!</v>
      </c>
      <c r="G640" s="74" t="e">
        <f t="shared" si="280"/>
        <v>#VALUE!</v>
      </c>
      <c r="H640" s="74">
        <f t="shared" si="280"/>
        <v>42.801200164627204</v>
      </c>
      <c r="I640" s="74">
        <f t="shared" si="280"/>
        <v>45.133748183349041</v>
      </c>
      <c r="J640" s="74">
        <f t="shared" si="280"/>
        <v>35.27534591999494</v>
      </c>
      <c r="K640" s="74">
        <f t="shared" si="280"/>
        <v>34.698159218503477</v>
      </c>
      <c r="L640" s="74">
        <f t="shared" si="280"/>
        <v>34.976237722050527</v>
      </c>
      <c r="M640" s="74">
        <f t="shared" si="280"/>
        <v>31.389291101254926</v>
      </c>
      <c r="N640" s="75">
        <f t="shared" si="280"/>
        <v>32.565901147142895</v>
      </c>
      <c r="O640" s="24"/>
      <c r="P640" s="73" t="s">
        <v>1002</v>
      </c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</row>
    <row r="641" spans="1:71" ht="16.5" customHeight="1" x14ac:dyDescent="0.3">
      <c r="A641" s="3"/>
      <c r="B641" s="76"/>
      <c r="C641" s="77" t="e">
        <f t="shared" ref="C641:N641" si="281">C639+C638-C640</f>
        <v>#VALUE!</v>
      </c>
      <c r="D641" s="77" t="e">
        <f t="shared" si="281"/>
        <v>#VALUE!</v>
      </c>
      <c r="E641" s="77" t="e">
        <f t="shared" si="281"/>
        <v>#VALUE!</v>
      </c>
      <c r="F641" s="77" t="e">
        <f t="shared" si="281"/>
        <v>#VALUE!</v>
      </c>
      <c r="G641" s="77" t="e">
        <f t="shared" si="281"/>
        <v>#VALUE!</v>
      </c>
      <c r="H641" s="77">
        <f t="shared" si="281"/>
        <v>40.852729284313853</v>
      </c>
      <c r="I641" s="77">
        <f t="shared" si="281"/>
        <v>49.787400268923165</v>
      </c>
      <c r="J641" s="77">
        <f t="shared" si="281"/>
        <v>38.816515145867022</v>
      </c>
      <c r="K641" s="77">
        <f t="shared" si="281"/>
        <v>27.803343931515329</v>
      </c>
      <c r="L641" s="77">
        <f t="shared" si="281"/>
        <v>33.757527701609277</v>
      </c>
      <c r="M641" s="77">
        <f t="shared" si="281"/>
        <v>39.616590741503941</v>
      </c>
      <c r="N641" s="78">
        <f t="shared" si="281"/>
        <v>49.727556540946509</v>
      </c>
      <c r="O641" s="24"/>
      <c r="P641" s="73" t="s">
        <v>1003</v>
      </c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</row>
    <row r="642" spans="1:71" ht="16.5" customHeight="1" x14ac:dyDescent="0.3">
      <c r="A642" s="3"/>
      <c r="B642" s="165" t="s">
        <v>1004</v>
      </c>
      <c r="C642" s="147"/>
      <c r="D642" s="147"/>
      <c r="E642" s="147"/>
      <c r="F642" s="147"/>
      <c r="G642" s="147"/>
      <c r="H642" s="147"/>
      <c r="I642" s="147"/>
      <c r="J642" s="147"/>
      <c r="K642" s="147"/>
      <c r="L642" s="147"/>
      <c r="M642" s="147"/>
      <c r="N642" s="148"/>
      <c r="O642" s="38"/>
      <c r="P642" s="39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</row>
    <row r="643" spans="1:71" ht="16.5" customHeight="1" x14ac:dyDescent="0.3">
      <c r="A643" s="3"/>
      <c r="B643" s="79"/>
      <c r="C643" s="80" t="e">
        <f t="shared" ref="C643:N643" si="282">+C631/C625/100</f>
        <v>#DIV/0!</v>
      </c>
      <c r="D643" s="79" t="e">
        <f t="shared" si="282"/>
        <v>#DIV/0!</v>
      </c>
      <c r="E643" s="80" t="e">
        <f t="shared" si="282"/>
        <v>#DIV/0!</v>
      </c>
      <c r="F643" s="79" t="e">
        <f t="shared" si="282"/>
        <v>#DIV/0!</v>
      </c>
      <c r="G643" s="80" t="e">
        <f t="shared" si="282"/>
        <v>#DIV/0!</v>
      </c>
      <c r="H643" s="79" t="e">
        <f t="shared" si="282"/>
        <v>#DIV/0!</v>
      </c>
      <c r="I643" s="80">
        <f t="shared" si="282"/>
        <v>-1.5706850384010664</v>
      </c>
      <c r="J643" s="79">
        <f t="shared" si="282"/>
        <v>0.55071140538458874</v>
      </c>
      <c r="K643" s="80">
        <f t="shared" si="282"/>
        <v>-9.6721254063331781</v>
      </c>
      <c r="L643" s="79">
        <f t="shared" si="282"/>
        <v>-1.7410066926985599</v>
      </c>
      <c r="M643" s="80">
        <f t="shared" si="282"/>
        <v>1.1116576944065695</v>
      </c>
      <c r="N643" s="81">
        <f t="shared" si="282"/>
        <v>-0.67843188346981487</v>
      </c>
      <c r="O643" s="38"/>
      <c r="P643" s="39" t="s">
        <v>1005</v>
      </c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</row>
    <row r="644" spans="1:71" ht="16.5" customHeight="1" x14ac:dyDescent="0.3">
      <c r="A644" s="3"/>
      <c r="B644" s="82"/>
      <c r="C644" s="3"/>
      <c r="D644" s="82"/>
      <c r="E644" s="3"/>
      <c r="F644" s="82"/>
      <c r="G644" s="3"/>
      <c r="H644" s="82"/>
      <c r="I644" s="83"/>
      <c r="J644" s="84"/>
      <c r="K644" s="83"/>
      <c r="L644" s="84"/>
      <c r="M644" s="83"/>
      <c r="N644" s="85"/>
      <c r="O644" s="42"/>
      <c r="P644" s="43" t="s">
        <v>1006</v>
      </c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</row>
    <row r="645" spans="1:71" ht="16.5" customHeight="1" x14ac:dyDescent="0.3">
      <c r="A645" s="3"/>
      <c r="B645" s="86" t="e">
        <f t="shared" ref="B645:N645" si="283">($O630-B630)/$O630</f>
        <v>#VALUE!</v>
      </c>
      <c r="C645" s="87" t="e">
        <f t="shared" si="283"/>
        <v>#VALUE!</v>
      </c>
      <c r="D645" s="86" t="e">
        <f t="shared" si="283"/>
        <v>#VALUE!</v>
      </c>
      <c r="E645" s="87" t="e">
        <f t="shared" si="283"/>
        <v>#VALUE!</v>
      </c>
      <c r="F645" s="86" t="e">
        <f t="shared" si="283"/>
        <v>#VALUE!</v>
      </c>
      <c r="G645" s="87" t="e">
        <f t="shared" si="283"/>
        <v>#DIV/0!</v>
      </c>
      <c r="H645" s="86">
        <f t="shared" si="283"/>
        <v>-0.73017069604884088</v>
      </c>
      <c r="I645" s="87">
        <f t="shared" si="283"/>
        <v>-0.2948449126209397</v>
      </c>
      <c r="J645" s="86">
        <f t="shared" si="283"/>
        <v>-0.12700893989448614</v>
      </c>
      <c r="K645" s="87">
        <f t="shared" si="283"/>
        <v>-4.4828231587092773E-2</v>
      </c>
      <c r="L645" s="86">
        <f t="shared" si="283"/>
        <v>0.14623161601255519</v>
      </c>
      <c r="M645" s="87">
        <f t="shared" si="283"/>
        <v>0.32045046808996319</v>
      </c>
      <c r="N645" s="88">
        <f t="shared" si="283"/>
        <v>0.56268121388677006</v>
      </c>
      <c r="O645" s="14"/>
      <c r="P645" s="89" t="s">
        <v>1007</v>
      </c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</row>
    <row r="646" spans="1:71" ht="16.5" customHeight="1" x14ac:dyDescent="0.3">
      <c r="A646" s="3"/>
      <c r="B646" s="86" t="e">
        <f t="shared" ref="B646:N646" si="284">($O631-B631)/$O631</f>
        <v>#DIV/0!</v>
      </c>
      <c r="C646" s="87" t="e">
        <f t="shared" si="284"/>
        <v>#DIV/0!</v>
      </c>
      <c r="D646" s="86" t="e">
        <f t="shared" si="284"/>
        <v>#DIV/0!</v>
      </c>
      <c r="E646" s="87" t="e">
        <f t="shared" si="284"/>
        <v>#DIV/0!</v>
      </c>
      <c r="F646" s="86" t="e">
        <f t="shared" si="284"/>
        <v>#DIV/0!</v>
      </c>
      <c r="G646" s="87" t="e">
        <f t="shared" si="284"/>
        <v>#DIV/0!</v>
      </c>
      <c r="H646" s="86">
        <f t="shared" si="284"/>
        <v>-0.22836004572322999</v>
      </c>
      <c r="I646" s="87">
        <f t="shared" si="284"/>
        <v>-0.27432795443773916</v>
      </c>
      <c r="J646" s="86">
        <f t="shared" si="284"/>
        <v>4.4897480537386028E-2</v>
      </c>
      <c r="K646" s="87">
        <f t="shared" si="284"/>
        <v>-1.9680082376700676E-2</v>
      </c>
      <c r="L646" s="86">
        <f t="shared" si="284"/>
        <v>-2.2818228554685648E-2</v>
      </c>
      <c r="M646" s="87">
        <f t="shared" si="284"/>
        <v>0.22596087611723112</v>
      </c>
      <c r="N646" s="88">
        <f t="shared" si="284"/>
        <v>0.41183682825052215</v>
      </c>
      <c r="O646" s="14"/>
      <c r="P646" s="89" t="s">
        <v>1008</v>
      </c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</row>
    <row r="647" spans="1:71" ht="16.5" customHeight="1" x14ac:dyDescent="0.3">
      <c r="A647" s="3"/>
      <c r="B647" s="86" t="e">
        <f t="shared" ref="B647:N647" si="285">($O632-B632)/$O632</f>
        <v>#VALUE!</v>
      </c>
      <c r="C647" s="87" t="e">
        <f t="shared" si="285"/>
        <v>#VALUE!</v>
      </c>
      <c r="D647" s="86" t="e">
        <f t="shared" si="285"/>
        <v>#VALUE!</v>
      </c>
      <c r="E647" s="87" t="e">
        <f t="shared" si="285"/>
        <v>#VALUE!</v>
      </c>
      <c r="F647" s="86" t="e">
        <f t="shared" si="285"/>
        <v>#VALUE!</v>
      </c>
      <c r="G647" s="87">
        <f t="shared" si="285"/>
        <v>0.72470362850398751</v>
      </c>
      <c r="H647" s="86">
        <f t="shared" si="285"/>
        <v>-0.35568535709769561</v>
      </c>
      <c r="I647" s="87">
        <f t="shared" si="285"/>
        <v>-0.49176193873025731</v>
      </c>
      <c r="J647" s="86">
        <f t="shared" si="285"/>
        <v>-2.2350856369385715E-2</v>
      </c>
      <c r="K647" s="87">
        <f t="shared" si="285"/>
        <v>4.357182888098315E-4</v>
      </c>
      <c r="L647" s="86">
        <f t="shared" si="285"/>
        <v>4.2278870725554925E-2</v>
      </c>
      <c r="M647" s="87">
        <f t="shared" si="285"/>
        <v>0.33532162445271663</v>
      </c>
      <c r="N647" s="88">
        <f t="shared" si="285"/>
        <v>0.48105753725736794</v>
      </c>
      <c r="O647" s="14"/>
      <c r="P647" s="89" t="s">
        <v>1009</v>
      </c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</row>
    <row r="648" spans="1:71" ht="16.5" customHeight="1" x14ac:dyDescent="0.3">
      <c r="A648" s="3"/>
      <c r="B648" s="86" t="e">
        <f t="shared" ref="B648:N648" si="286">($O633-B633)/$O633</f>
        <v>#DIV/0!</v>
      </c>
      <c r="C648" s="87" t="e">
        <f t="shared" si="286"/>
        <v>#DIV/0!</v>
      </c>
      <c r="D648" s="86" t="e">
        <f t="shared" si="286"/>
        <v>#DIV/0!</v>
      </c>
      <c r="E648" s="87" t="e">
        <f t="shared" si="286"/>
        <v>#DIV/0!</v>
      </c>
      <c r="F648" s="86" t="e">
        <f t="shared" si="286"/>
        <v>#DIV/0!</v>
      </c>
      <c r="G648" s="87">
        <f t="shared" si="286"/>
        <v>1</v>
      </c>
      <c r="H648" s="86">
        <f t="shared" si="286"/>
        <v>-0.17812062914138913</v>
      </c>
      <c r="I648" s="87">
        <f t="shared" si="286"/>
        <v>-0.13574627565565944</v>
      </c>
      <c r="J648" s="86">
        <f t="shared" si="286"/>
        <v>-7.6742361500209549E-2</v>
      </c>
      <c r="K648" s="87">
        <f t="shared" si="286"/>
        <v>-0.13456808705768117</v>
      </c>
      <c r="L648" s="86">
        <f t="shared" si="286"/>
        <v>5.1872106360496752E-2</v>
      </c>
      <c r="M648" s="87">
        <f t="shared" si="286"/>
        <v>0.29518461785305311</v>
      </c>
      <c r="N648" s="88">
        <f t="shared" si="286"/>
        <v>0.52925044016300515</v>
      </c>
      <c r="O648" s="14"/>
      <c r="P648" s="89" t="s">
        <v>1010</v>
      </c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</row>
    <row r="649" spans="1:71" ht="16.5" customHeight="1" x14ac:dyDescent="0.3">
      <c r="A649" s="3"/>
      <c r="B649" s="82"/>
      <c r="C649" s="3"/>
      <c r="D649" s="82"/>
      <c r="E649" s="3"/>
      <c r="F649" s="82"/>
      <c r="G649" s="3"/>
      <c r="H649" s="82"/>
      <c r="I649" s="49"/>
      <c r="J649" s="48"/>
      <c r="K649" s="49"/>
      <c r="L649" s="48"/>
      <c r="M649" s="49"/>
      <c r="N649" s="50">
        <f>N644/N636-1</f>
        <v>-1</v>
      </c>
      <c r="O649" s="38"/>
      <c r="P649" s="51" t="s">
        <v>1011</v>
      </c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</row>
    <row r="650" spans="1:71" ht="16.5" customHeight="1" x14ac:dyDescent="0.3">
      <c r="A650" s="3"/>
      <c r="B650" s="90" t="e">
        <f t="shared" ref="B650:N650" si="287">AVERAGE(B645:B649)</f>
        <v>#VALUE!</v>
      </c>
      <c r="C650" s="91" t="e">
        <f t="shared" si="287"/>
        <v>#VALUE!</v>
      </c>
      <c r="D650" s="90" t="e">
        <f t="shared" si="287"/>
        <v>#VALUE!</v>
      </c>
      <c r="E650" s="91" t="e">
        <f t="shared" si="287"/>
        <v>#VALUE!</v>
      </c>
      <c r="F650" s="90" t="e">
        <f t="shared" si="287"/>
        <v>#VALUE!</v>
      </c>
      <c r="G650" s="91" t="e">
        <f t="shared" si="287"/>
        <v>#DIV/0!</v>
      </c>
      <c r="H650" s="90">
        <f t="shared" si="287"/>
        <v>-0.37308418200278887</v>
      </c>
      <c r="I650" s="91">
        <f t="shared" si="287"/>
        <v>-0.29917027036114885</v>
      </c>
      <c r="J650" s="92">
        <f t="shared" si="287"/>
        <v>-4.5301169306673841E-2</v>
      </c>
      <c r="K650" s="93">
        <f t="shared" si="287"/>
        <v>-4.9660170683166194E-2</v>
      </c>
      <c r="L650" s="92">
        <f t="shared" si="287"/>
        <v>5.4391091135980299E-2</v>
      </c>
      <c r="M650" s="93">
        <f t="shared" si="287"/>
        <v>0.29422939662824099</v>
      </c>
      <c r="N650" s="94">
        <f t="shared" si="287"/>
        <v>0.19696520391153305</v>
      </c>
      <c r="O650" s="14"/>
      <c r="P650" s="89" t="s">
        <v>1012</v>
      </c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</row>
    <row r="651" spans="1:71" ht="16.5" customHeight="1" x14ac:dyDescent="0.3">
      <c r="A651" s="3"/>
      <c r="B651" s="166" t="s">
        <v>1013</v>
      </c>
      <c r="C651" s="147"/>
      <c r="D651" s="147"/>
      <c r="E651" s="147"/>
      <c r="F651" s="147"/>
      <c r="G651" s="147"/>
      <c r="H651" s="147"/>
      <c r="I651" s="147"/>
      <c r="J651" s="147"/>
      <c r="K651" s="147"/>
      <c r="L651" s="147"/>
      <c r="M651" s="147"/>
      <c r="N651" s="148"/>
      <c r="O651" s="38"/>
      <c r="P651" s="39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</row>
    <row r="652" spans="1:71" ht="16.5" customHeight="1" x14ac:dyDescent="0.3">
      <c r="A652" s="6"/>
      <c r="B652" s="95"/>
      <c r="C652" s="96"/>
      <c r="D652" s="96"/>
      <c r="E652" s="96"/>
      <c r="F652" s="96"/>
      <c r="G652" s="96"/>
      <c r="H652" s="96"/>
      <c r="I652" s="96">
        <f t="shared" ref="I652:N652" si="288">+H$626+H652</f>
        <v>0.307</v>
      </c>
      <c r="J652" s="96">
        <f t="shared" si="288"/>
        <v>0.72699999999999998</v>
      </c>
      <c r="K652" s="96">
        <f t="shared" si="288"/>
        <v>1.2669999999999999</v>
      </c>
      <c r="L652" s="96">
        <f t="shared" si="288"/>
        <v>1.9569999999999999</v>
      </c>
      <c r="M652" s="96">
        <f t="shared" si="288"/>
        <v>2.617</v>
      </c>
      <c r="N652" s="97">
        <f t="shared" si="288"/>
        <v>3.4470000000000001</v>
      </c>
      <c r="O652" s="14"/>
      <c r="P652" s="56" t="s">
        <v>1014</v>
      </c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</row>
    <row r="653" spans="1:71" ht="16.5" customHeight="1" x14ac:dyDescent="0.3">
      <c r="A653" s="6"/>
      <c r="B653" s="98"/>
      <c r="C653" s="99"/>
      <c r="D653" s="99"/>
      <c r="E653" s="99"/>
      <c r="F653" s="99"/>
      <c r="G653" s="99"/>
      <c r="H653" s="99">
        <f t="shared" ref="H653:N653" si="289">+H$636+H652</f>
        <v>30.78</v>
      </c>
      <c r="I653" s="99">
        <f t="shared" si="289"/>
        <v>26.786999999999999</v>
      </c>
      <c r="J653" s="99">
        <f t="shared" si="289"/>
        <v>27.817</v>
      </c>
      <c r="K653" s="99">
        <f t="shared" si="289"/>
        <v>29.547000000000001</v>
      </c>
      <c r="L653" s="99">
        <f t="shared" si="289"/>
        <v>26.817</v>
      </c>
      <c r="M653" s="99">
        <f t="shared" si="289"/>
        <v>24.187000000000001</v>
      </c>
      <c r="N653" s="100">
        <f t="shared" si="289"/>
        <v>16.847000000000001</v>
      </c>
      <c r="O653" s="14"/>
      <c r="P653" s="56" t="s">
        <v>1015</v>
      </c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</row>
    <row r="654" spans="1:71" ht="16.5" customHeight="1" x14ac:dyDescent="0.3">
      <c r="A654" s="6"/>
      <c r="B654" s="101"/>
      <c r="C654" s="6"/>
      <c r="D654" s="6"/>
      <c r="E654" s="6"/>
      <c r="F654" s="6"/>
      <c r="G654" s="6"/>
      <c r="H654" s="6"/>
      <c r="I654" s="102"/>
      <c r="J654" s="102"/>
      <c r="K654" s="102"/>
      <c r="L654" s="102"/>
      <c r="M654" s="102"/>
      <c r="N654" s="103">
        <f>+N653/H653-1</f>
        <v>-0.45266406757634825</v>
      </c>
      <c r="O654" s="14"/>
      <c r="P654" s="104" t="s">
        <v>1016</v>
      </c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</row>
    <row r="655" spans="1:71" ht="16.5" customHeight="1" x14ac:dyDescent="0.3">
      <c r="A655" s="26"/>
      <c r="B655" s="105"/>
      <c r="C655" s="106"/>
      <c r="D655" s="106"/>
      <c r="E655" s="106"/>
      <c r="F655" s="106"/>
      <c r="G655" s="106"/>
      <c r="H655" s="106"/>
      <c r="I655" s="106">
        <f t="shared" ref="I655:N655" si="290">RATE(I$335-$H$335,,-$H653,I653)</f>
        <v>-0.12972709551656925</v>
      </c>
      <c r="J655" s="106">
        <f t="shared" si="290"/>
        <v>-4.9349595102021825E-2</v>
      </c>
      <c r="K655" s="106">
        <f t="shared" si="290"/>
        <v>-1.3535201636584721E-2</v>
      </c>
      <c r="L655" s="106">
        <f t="shared" si="290"/>
        <v>-3.3870386601176396E-2</v>
      </c>
      <c r="M655" s="106">
        <f t="shared" si="290"/>
        <v>-4.7066317539461715E-2</v>
      </c>
      <c r="N655" s="107">
        <f t="shared" si="290"/>
        <v>-9.5568541034861162E-2</v>
      </c>
      <c r="O655" s="26"/>
      <c r="P655" s="108" t="s">
        <v>1017</v>
      </c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  <c r="AS655" s="26"/>
      <c r="AT655" s="26"/>
      <c r="AU655" s="26"/>
      <c r="AV655" s="26"/>
      <c r="AW655" s="26"/>
      <c r="AX655" s="26"/>
      <c r="AY655" s="26"/>
      <c r="AZ655" s="26"/>
      <c r="BA655" s="26"/>
      <c r="BB655" s="26"/>
      <c r="BC655" s="26"/>
      <c r="BD655" s="26"/>
      <c r="BE655" s="26"/>
      <c r="BF655" s="26"/>
      <c r="BG655" s="26"/>
      <c r="BH655" s="26"/>
      <c r="BI655" s="26"/>
      <c r="BJ655" s="26"/>
      <c r="BK655" s="26"/>
      <c r="BL655" s="26"/>
      <c r="BM655" s="26"/>
      <c r="BN655" s="26"/>
      <c r="BO655" s="26"/>
      <c r="BP655" s="26"/>
      <c r="BQ655" s="26"/>
      <c r="BR655" s="26"/>
      <c r="BS655" s="26"/>
    </row>
    <row r="656" spans="1:71" ht="16.5" customHeight="1" x14ac:dyDescent="0.3">
      <c r="A656" s="6"/>
      <c r="B656" s="95"/>
      <c r="C656" s="96"/>
      <c r="D656" s="96"/>
      <c r="E656" s="96"/>
      <c r="F656" s="96"/>
      <c r="G656" s="96"/>
      <c r="H656" s="96"/>
      <c r="I656" s="96"/>
      <c r="J656" s="96">
        <f t="shared" ref="J656:N656" si="291">+I$626+I656</f>
        <v>0.42</v>
      </c>
      <c r="K656" s="96">
        <f t="shared" si="291"/>
        <v>0.96</v>
      </c>
      <c r="L656" s="96">
        <f t="shared" si="291"/>
        <v>1.65</v>
      </c>
      <c r="M656" s="96">
        <f t="shared" si="291"/>
        <v>2.31</v>
      </c>
      <c r="N656" s="97">
        <f t="shared" si="291"/>
        <v>3.14</v>
      </c>
      <c r="O656" s="14"/>
      <c r="P656" s="56" t="s">
        <v>1014</v>
      </c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</row>
    <row r="657" spans="1:71" ht="16.5" customHeight="1" x14ac:dyDescent="0.3">
      <c r="A657" s="6"/>
      <c r="B657" s="98"/>
      <c r="C657" s="99"/>
      <c r="D657" s="99"/>
      <c r="E657" s="99"/>
      <c r="F657" s="99"/>
      <c r="G657" s="99"/>
      <c r="H657" s="99"/>
      <c r="I657" s="99">
        <f t="shared" ref="I657:N657" si="292">+I$636+I656</f>
        <v>26.48</v>
      </c>
      <c r="J657" s="99">
        <f t="shared" si="292"/>
        <v>27.51</v>
      </c>
      <c r="K657" s="99">
        <f t="shared" si="292"/>
        <v>29.240000000000002</v>
      </c>
      <c r="L657" s="99">
        <f t="shared" si="292"/>
        <v>26.509999999999998</v>
      </c>
      <c r="M657" s="99">
        <f t="shared" si="292"/>
        <v>23.88</v>
      </c>
      <c r="N657" s="100">
        <f t="shared" si="292"/>
        <v>16.54</v>
      </c>
      <c r="O657" s="14"/>
      <c r="P657" s="56" t="s">
        <v>1015</v>
      </c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</row>
    <row r="658" spans="1:71" ht="16.5" customHeight="1" x14ac:dyDescent="0.3">
      <c r="A658" s="6"/>
      <c r="B658" s="101"/>
      <c r="C658" s="6"/>
      <c r="D658" s="6"/>
      <c r="E658" s="6"/>
      <c r="F658" s="6"/>
      <c r="G658" s="6"/>
      <c r="H658" s="6"/>
      <c r="I658" s="102"/>
      <c r="J658" s="102"/>
      <c r="K658" s="102"/>
      <c r="L658" s="102"/>
      <c r="M658" s="102"/>
      <c r="N658" s="103">
        <f>+N657/I657-1</f>
        <v>-0.37537764350453173</v>
      </c>
      <c r="O658" s="14"/>
      <c r="P658" s="104" t="s">
        <v>1016</v>
      </c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</row>
    <row r="659" spans="1:71" ht="16.5" customHeight="1" x14ac:dyDescent="0.3">
      <c r="A659" s="26"/>
      <c r="B659" s="105"/>
      <c r="C659" s="106"/>
      <c r="D659" s="106"/>
      <c r="E659" s="106"/>
      <c r="F659" s="106"/>
      <c r="G659" s="106"/>
      <c r="H659" s="106"/>
      <c r="I659" s="106"/>
      <c r="J659" s="106">
        <f t="shared" ref="J659:N659" si="293">RATE(J$335-$I$335,,-$I657,J657)</f>
        <v>3.8897280966767436E-2</v>
      </c>
      <c r="K659" s="106">
        <f t="shared" si="293"/>
        <v>5.0823299727941515E-2</v>
      </c>
      <c r="L659" s="106">
        <f t="shared" si="293"/>
        <v>3.7750097965351322E-4</v>
      </c>
      <c r="M659" s="106">
        <f t="shared" si="293"/>
        <v>-2.5506188641588771E-2</v>
      </c>
      <c r="N659" s="107">
        <f t="shared" si="293"/>
        <v>-8.9827928962979905E-2</v>
      </c>
      <c r="O659" s="26"/>
      <c r="P659" s="108" t="s">
        <v>1017</v>
      </c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/>
      <c r="AV659" s="26"/>
      <c r="AW659" s="26"/>
      <c r="AX659" s="26"/>
      <c r="AY659" s="26"/>
      <c r="AZ659" s="26"/>
      <c r="BA659" s="26"/>
      <c r="BB659" s="26"/>
      <c r="BC659" s="26"/>
      <c r="BD659" s="26"/>
      <c r="BE659" s="26"/>
      <c r="BF659" s="26"/>
      <c r="BG659" s="26"/>
      <c r="BH659" s="26"/>
      <c r="BI659" s="26"/>
      <c r="BJ659" s="26"/>
      <c r="BK659" s="26"/>
      <c r="BL659" s="26"/>
      <c r="BM659" s="26"/>
      <c r="BN659" s="26"/>
      <c r="BO659" s="26"/>
      <c r="BP659" s="26"/>
      <c r="BQ659" s="26"/>
      <c r="BR659" s="26"/>
      <c r="BS659" s="26"/>
    </row>
    <row r="660" spans="1:71" ht="16.5" customHeight="1" x14ac:dyDescent="0.3">
      <c r="A660" s="6"/>
      <c r="B660" s="95"/>
      <c r="C660" s="96"/>
      <c r="D660" s="96"/>
      <c r="E660" s="96"/>
      <c r="F660" s="96"/>
      <c r="G660" s="96"/>
      <c r="H660" s="96"/>
      <c r="I660" s="96"/>
      <c r="J660" s="96"/>
      <c r="K660" s="96">
        <f t="shared" ref="K660:N660" si="294">+J$626+J660</f>
        <v>0.54</v>
      </c>
      <c r="L660" s="96">
        <f t="shared" si="294"/>
        <v>1.23</v>
      </c>
      <c r="M660" s="96">
        <f t="shared" si="294"/>
        <v>1.8900000000000001</v>
      </c>
      <c r="N660" s="97">
        <f t="shared" si="294"/>
        <v>2.72</v>
      </c>
      <c r="O660" s="14"/>
      <c r="P660" s="56" t="s">
        <v>1014</v>
      </c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</row>
    <row r="661" spans="1:71" ht="16.5" customHeight="1" x14ac:dyDescent="0.3">
      <c r="A661" s="6"/>
      <c r="B661" s="98"/>
      <c r="C661" s="99"/>
      <c r="D661" s="99"/>
      <c r="E661" s="99"/>
      <c r="F661" s="99"/>
      <c r="G661" s="99"/>
      <c r="H661" s="99"/>
      <c r="I661" s="99"/>
      <c r="J661" s="99">
        <f t="shared" ref="J661:N661" si="295">+J$636+J660</f>
        <v>27.09</v>
      </c>
      <c r="K661" s="99">
        <f t="shared" si="295"/>
        <v>28.82</v>
      </c>
      <c r="L661" s="99">
        <f t="shared" si="295"/>
        <v>26.09</v>
      </c>
      <c r="M661" s="99">
        <f t="shared" si="295"/>
        <v>23.46</v>
      </c>
      <c r="N661" s="100">
        <f t="shared" si="295"/>
        <v>16.12</v>
      </c>
      <c r="O661" s="14"/>
      <c r="P661" s="56" t="s">
        <v>1015</v>
      </c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</row>
    <row r="662" spans="1:71" ht="16.5" customHeight="1" x14ac:dyDescent="0.3">
      <c r="A662" s="6"/>
      <c r="B662" s="101"/>
      <c r="C662" s="6"/>
      <c r="D662" s="6"/>
      <c r="E662" s="6"/>
      <c r="F662" s="6"/>
      <c r="G662" s="6"/>
      <c r="H662" s="6"/>
      <c r="I662" s="102"/>
      <c r="J662" s="102"/>
      <c r="K662" s="102"/>
      <c r="L662" s="102"/>
      <c r="M662" s="102"/>
      <c r="N662" s="103">
        <f>+N661/J661-1</f>
        <v>-0.40494647471391654</v>
      </c>
      <c r="O662" s="14"/>
      <c r="P662" s="104" t="s">
        <v>1016</v>
      </c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</row>
    <row r="663" spans="1:71" ht="16.5" customHeight="1" x14ac:dyDescent="0.3">
      <c r="A663" s="26"/>
      <c r="B663" s="105"/>
      <c r="C663" s="106"/>
      <c r="D663" s="106"/>
      <c r="E663" s="106"/>
      <c r="F663" s="106"/>
      <c r="G663" s="106"/>
      <c r="H663" s="106"/>
      <c r="I663" s="106"/>
      <c r="J663" s="106"/>
      <c r="K663" s="106">
        <f t="shared" ref="K663:N663" si="296">RATE(K$335-$J$335,,-$J661,K661)</f>
        <v>6.3861203396087224E-2</v>
      </c>
      <c r="L663" s="106">
        <f t="shared" si="296"/>
        <v>-1.8630543781987349E-2</v>
      </c>
      <c r="M663" s="106">
        <f t="shared" si="296"/>
        <v>-4.6824214657822341E-2</v>
      </c>
      <c r="N663" s="107">
        <f t="shared" si="296"/>
        <v>-0.12170783589025998</v>
      </c>
      <c r="O663" s="26"/>
      <c r="P663" s="108" t="s">
        <v>1017</v>
      </c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6"/>
      <c r="AW663" s="26"/>
      <c r="AX663" s="26"/>
      <c r="AY663" s="26"/>
      <c r="AZ663" s="26"/>
      <c r="BA663" s="26"/>
      <c r="BB663" s="26"/>
      <c r="BC663" s="26"/>
      <c r="BD663" s="26"/>
      <c r="BE663" s="26"/>
      <c r="BF663" s="26"/>
      <c r="BG663" s="26"/>
      <c r="BH663" s="26"/>
      <c r="BI663" s="26"/>
      <c r="BJ663" s="26"/>
      <c r="BK663" s="26"/>
      <c r="BL663" s="26"/>
      <c r="BM663" s="26"/>
      <c r="BN663" s="26"/>
      <c r="BO663" s="26"/>
      <c r="BP663" s="26"/>
      <c r="BQ663" s="26"/>
      <c r="BR663" s="26"/>
      <c r="BS663" s="26"/>
    </row>
    <row r="664" spans="1:71" ht="16.5" customHeight="1" x14ac:dyDescent="0.3">
      <c r="A664" s="6"/>
      <c r="B664" s="109"/>
      <c r="C664" s="110"/>
      <c r="D664" s="110"/>
      <c r="E664" s="110"/>
      <c r="F664" s="110"/>
      <c r="G664" s="110"/>
      <c r="H664" s="110"/>
      <c r="I664" s="110"/>
      <c r="J664" s="110"/>
      <c r="K664" s="110"/>
      <c r="L664" s="96">
        <f t="shared" ref="L664:N664" si="297">+K$626+K664</f>
        <v>0.69</v>
      </c>
      <c r="M664" s="96">
        <f t="shared" si="297"/>
        <v>1.35</v>
      </c>
      <c r="N664" s="97">
        <f t="shared" si="297"/>
        <v>2.1800000000000002</v>
      </c>
      <c r="O664" s="14"/>
      <c r="P664" s="56" t="s">
        <v>1014</v>
      </c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</row>
    <row r="665" spans="1:71" ht="16.5" customHeight="1" x14ac:dyDescent="0.3">
      <c r="A665" s="6"/>
      <c r="B665" s="98"/>
      <c r="C665" s="99"/>
      <c r="D665" s="99"/>
      <c r="E665" s="99"/>
      <c r="F665" s="99"/>
      <c r="G665" s="99"/>
      <c r="H665" s="99"/>
      <c r="I665" s="99"/>
      <c r="J665" s="99"/>
      <c r="K665" s="99">
        <f t="shared" ref="K665:N665" si="298">+K$636+K664</f>
        <v>28.28</v>
      </c>
      <c r="L665" s="99">
        <f t="shared" si="298"/>
        <v>25.55</v>
      </c>
      <c r="M665" s="99">
        <f t="shared" si="298"/>
        <v>22.92</v>
      </c>
      <c r="N665" s="100">
        <f t="shared" si="298"/>
        <v>15.58</v>
      </c>
      <c r="O665" s="14"/>
      <c r="P665" s="56" t="s">
        <v>1015</v>
      </c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</row>
    <row r="666" spans="1:71" ht="16.5" customHeight="1" x14ac:dyDescent="0.3">
      <c r="A666" s="6"/>
      <c r="B666" s="101"/>
      <c r="C666" s="6"/>
      <c r="D666" s="6"/>
      <c r="E666" s="6"/>
      <c r="F666" s="6"/>
      <c r="G666" s="6"/>
      <c r="H666" s="6"/>
      <c r="I666" s="102"/>
      <c r="J666" s="102"/>
      <c r="K666" s="102"/>
      <c r="L666" s="102"/>
      <c r="M666" s="102"/>
      <c r="N666" s="103">
        <f>+N665/K665-1</f>
        <v>-0.4490806223479491</v>
      </c>
      <c r="O666" s="14"/>
      <c r="P666" s="104" t="s">
        <v>1016</v>
      </c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</row>
    <row r="667" spans="1:71" ht="16.5" customHeight="1" x14ac:dyDescent="0.3">
      <c r="A667" s="26"/>
      <c r="B667" s="105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>
        <f t="shared" ref="L667:N667" si="299">RATE(L$335-$K$335,,-$K665,L665)</f>
        <v>-9.6534653465346634E-2</v>
      </c>
      <c r="M667" s="106">
        <f t="shared" si="299"/>
        <v>-9.9740725700567731E-2</v>
      </c>
      <c r="N667" s="107">
        <f t="shared" si="299"/>
        <v>-0.18022245889075011</v>
      </c>
      <c r="O667" s="26"/>
      <c r="P667" s="108" t="s">
        <v>1017</v>
      </c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6"/>
      <c r="AX667" s="26"/>
      <c r="AY667" s="26"/>
      <c r="AZ667" s="26"/>
      <c r="BA667" s="26"/>
      <c r="BB667" s="26"/>
      <c r="BC667" s="26"/>
      <c r="BD667" s="26"/>
      <c r="BE667" s="26"/>
      <c r="BF667" s="26"/>
      <c r="BG667" s="26"/>
      <c r="BH667" s="26"/>
      <c r="BI667" s="26"/>
      <c r="BJ667" s="26"/>
      <c r="BK667" s="26"/>
      <c r="BL667" s="26"/>
      <c r="BM667" s="26"/>
      <c r="BN667" s="26"/>
      <c r="BO667" s="26"/>
      <c r="BP667" s="26"/>
      <c r="BQ667" s="26"/>
      <c r="BR667" s="26"/>
      <c r="BS667" s="26"/>
    </row>
    <row r="668" spans="1:71" ht="16.5" customHeight="1" x14ac:dyDescent="0.3">
      <c r="A668" s="6"/>
      <c r="B668" s="109"/>
      <c r="C668" s="110"/>
      <c r="D668" s="110"/>
      <c r="E668" s="110"/>
      <c r="F668" s="110"/>
      <c r="G668" s="110"/>
      <c r="H668" s="110"/>
      <c r="I668" s="110"/>
      <c r="J668" s="110"/>
      <c r="K668" s="110"/>
      <c r="L668" s="110"/>
      <c r="M668" s="96">
        <f t="shared" ref="M668:N668" si="300">+L$626+L668</f>
        <v>0.66</v>
      </c>
      <c r="N668" s="97">
        <f t="shared" si="300"/>
        <v>1.49</v>
      </c>
      <c r="O668" s="14"/>
      <c r="P668" s="56" t="s">
        <v>1014</v>
      </c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</row>
    <row r="669" spans="1:71" ht="16.5" customHeight="1" x14ac:dyDescent="0.3">
      <c r="A669" s="6"/>
      <c r="B669" s="98"/>
      <c r="C669" s="99"/>
      <c r="D669" s="99"/>
      <c r="E669" s="99"/>
      <c r="F669" s="99"/>
      <c r="G669" s="99"/>
      <c r="H669" s="99"/>
      <c r="I669" s="99"/>
      <c r="J669" s="99"/>
      <c r="K669" s="99"/>
      <c r="L669" s="99">
        <f t="shared" ref="L669:N669" si="301">+L$636+L668</f>
        <v>24.86</v>
      </c>
      <c r="M669" s="99">
        <f t="shared" si="301"/>
        <v>22.23</v>
      </c>
      <c r="N669" s="100">
        <f t="shared" si="301"/>
        <v>14.89</v>
      </c>
      <c r="O669" s="14"/>
      <c r="P669" s="56" t="s">
        <v>1015</v>
      </c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</row>
    <row r="670" spans="1:71" ht="16.5" customHeight="1" x14ac:dyDescent="0.3">
      <c r="A670" s="6"/>
      <c r="B670" s="101"/>
      <c r="C670" s="6"/>
      <c r="D670" s="6"/>
      <c r="E670" s="6"/>
      <c r="F670" s="6"/>
      <c r="G670" s="6"/>
      <c r="H670" s="6"/>
      <c r="I670" s="102"/>
      <c r="J670" s="102"/>
      <c r="K670" s="102"/>
      <c r="L670" s="102"/>
      <c r="M670" s="102"/>
      <c r="N670" s="103">
        <f>+N669/L669-1</f>
        <v>-0.40104585679806914</v>
      </c>
      <c r="O670" s="14"/>
      <c r="P670" s="104" t="s">
        <v>1016</v>
      </c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</row>
    <row r="671" spans="1:71" ht="16.5" customHeight="1" x14ac:dyDescent="0.3">
      <c r="A671" s="26"/>
      <c r="B671" s="105"/>
      <c r="C671" s="106"/>
      <c r="D671" s="106"/>
      <c r="E671" s="106"/>
      <c r="F671" s="106"/>
      <c r="G671" s="106"/>
      <c r="H671" s="106"/>
      <c r="I671" s="106"/>
      <c r="J671" s="106"/>
      <c r="K671" s="106"/>
      <c r="L671" s="106"/>
      <c r="M671" s="106">
        <f t="shared" ref="M671:N671" si="302">RATE(M$335-$L$335,,-$L669,M669)</f>
        <v>-0.10579243765084463</v>
      </c>
      <c r="N671" s="107">
        <f t="shared" si="302"/>
        <v>-0.2260787228652186</v>
      </c>
      <c r="O671" s="26"/>
      <c r="P671" s="108" t="s">
        <v>1017</v>
      </c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6"/>
      <c r="AX671" s="26"/>
      <c r="AY671" s="26"/>
      <c r="AZ671" s="26"/>
      <c r="BA671" s="26"/>
      <c r="BB671" s="26"/>
      <c r="BC671" s="26"/>
      <c r="BD671" s="26"/>
      <c r="BE671" s="26"/>
      <c r="BF671" s="26"/>
      <c r="BG671" s="26"/>
      <c r="BH671" s="26"/>
      <c r="BI671" s="26"/>
      <c r="BJ671" s="26"/>
      <c r="BK671" s="26"/>
      <c r="BL671" s="26"/>
      <c r="BM671" s="26"/>
      <c r="BN671" s="26"/>
      <c r="BO671" s="26"/>
      <c r="BP671" s="26"/>
      <c r="BQ671" s="26"/>
      <c r="BR671" s="26"/>
      <c r="BS671" s="26"/>
    </row>
    <row r="672" spans="1:71" ht="16.5" customHeight="1" x14ac:dyDescent="0.3">
      <c r="A672" s="6"/>
      <c r="B672" s="109"/>
      <c r="C672" s="110"/>
      <c r="D672" s="110"/>
      <c r="E672" s="110"/>
      <c r="F672" s="110"/>
      <c r="G672" s="110"/>
      <c r="H672" s="110"/>
      <c r="I672" s="110"/>
      <c r="J672" s="110"/>
      <c r="K672" s="110"/>
      <c r="L672" s="110"/>
      <c r="M672" s="110"/>
      <c r="N672" s="97">
        <f>+M$626+M672</f>
        <v>0.83</v>
      </c>
      <c r="O672" s="14"/>
      <c r="P672" s="56" t="s">
        <v>1014</v>
      </c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</row>
    <row r="673" spans="1:71" ht="16.5" customHeight="1" x14ac:dyDescent="0.3">
      <c r="A673" s="6"/>
      <c r="B673" s="98"/>
      <c r="C673" s="99"/>
      <c r="D673" s="99"/>
      <c r="E673" s="99"/>
      <c r="F673" s="99"/>
      <c r="G673" s="99"/>
      <c r="H673" s="99"/>
      <c r="I673" s="99"/>
      <c r="J673" s="99"/>
      <c r="K673" s="99"/>
      <c r="L673" s="99"/>
      <c r="M673" s="99">
        <f t="shared" ref="M673:N673" si="303">+M$636+M672</f>
        <v>21.57</v>
      </c>
      <c r="N673" s="100">
        <f t="shared" si="303"/>
        <v>14.23</v>
      </c>
      <c r="O673" s="14"/>
      <c r="P673" s="56" t="s">
        <v>1015</v>
      </c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</row>
    <row r="674" spans="1:71" ht="16.5" customHeight="1" x14ac:dyDescent="0.3">
      <c r="A674" s="6"/>
      <c r="B674" s="101"/>
      <c r="C674" s="6"/>
      <c r="D674" s="6"/>
      <c r="E674" s="6"/>
      <c r="F674" s="6"/>
      <c r="G674" s="6"/>
      <c r="H674" s="6"/>
      <c r="I674" s="102"/>
      <c r="J674" s="102"/>
      <c r="K674" s="102"/>
      <c r="L674" s="102"/>
      <c r="M674" s="102"/>
      <c r="N674" s="103">
        <f>+N673/M673-1</f>
        <v>-0.34028743625405655</v>
      </c>
      <c r="O674" s="14"/>
      <c r="P674" s="104" t="s">
        <v>1016</v>
      </c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</row>
    <row r="675" spans="1:71" ht="16.5" customHeight="1" x14ac:dyDescent="0.3">
      <c r="A675" s="26"/>
      <c r="B675" s="105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7">
        <f>RATE(N$335-$M$335,,-$M673,N673)</f>
        <v>-0.34028743625405655</v>
      </c>
      <c r="O675" s="26"/>
      <c r="P675" s="108" t="s">
        <v>1017</v>
      </c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6"/>
      <c r="AX675" s="26"/>
      <c r="AY675" s="26"/>
      <c r="AZ675" s="26"/>
      <c r="BA675" s="26"/>
      <c r="BB675" s="26"/>
      <c r="BC675" s="26"/>
      <c r="BD675" s="26"/>
      <c r="BE675" s="26"/>
      <c r="BF675" s="26"/>
      <c r="BG675" s="26"/>
      <c r="BH675" s="26"/>
      <c r="BI675" s="26"/>
      <c r="BJ675" s="26"/>
      <c r="BK675" s="26"/>
      <c r="BL675" s="26"/>
      <c r="BM675" s="26"/>
      <c r="BN675" s="26"/>
      <c r="BO675" s="26"/>
      <c r="BP675" s="26"/>
      <c r="BQ675" s="26"/>
      <c r="BR675" s="26"/>
      <c r="BS675" s="26"/>
    </row>
  </sheetData>
  <mergeCells count="58">
    <mergeCell ref="B583:N583"/>
    <mergeCell ref="B588:N588"/>
    <mergeCell ref="B593:N593"/>
    <mergeCell ref="B598:N598"/>
    <mergeCell ref="B561:N561"/>
    <mergeCell ref="B566:N566"/>
    <mergeCell ref="B571:N571"/>
    <mergeCell ref="B577:N577"/>
    <mergeCell ref="B582:N582"/>
    <mergeCell ref="B532:N532"/>
    <mergeCell ref="B539:N539"/>
    <mergeCell ref="B546:N546"/>
    <mergeCell ref="B554:N554"/>
    <mergeCell ref="B555:N555"/>
    <mergeCell ref="B494:N494"/>
    <mergeCell ref="B502:N502"/>
    <mergeCell ref="B509:N509"/>
    <mergeCell ref="B517:N517"/>
    <mergeCell ref="B525:N525"/>
    <mergeCell ref="B461:N461"/>
    <mergeCell ref="B469:N469"/>
    <mergeCell ref="B477:N477"/>
    <mergeCell ref="B478:N478"/>
    <mergeCell ref="B486:N486"/>
    <mergeCell ref="B440:N440"/>
    <mergeCell ref="B446:N446"/>
    <mergeCell ref="B447:N447"/>
    <mergeCell ref="B454:N454"/>
    <mergeCell ref="B460:N460"/>
    <mergeCell ref="B415:N415"/>
    <mergeCell ref="B421:N421"/>
    <mergeCell ref="B427:N427"/>
    <mergeCell ref="B433:N433"/>
    <mergeCell ref="B434:N434"/>
    <mergeCell ref="B390:N390"/>
    <mergeCell ref="B391:N391"/>
    <mergeCell ref="B397:N397"/>
    <mergeCell ref="B403:N403"/>
    <mergeCell ref="B409:N409"/>
    <mergeCell ref="B361:N361"/>
    <mergeCell ref="B367:N367"/>
    <mergeCell ref="B373:N373"/>
    <mergeCell ref="B379:N379"/>
    <mergeCell ref="B385:N385"/>
    <mergeCell ref="B336:N336"/>
    <mergeCell ref="B337:N337"/>
    <mergeCell ref="B343:N343"/>
    <mergeCell ref="B349:N349"/>
    <mergeCell ref="B355:N355"/>
    <mergeCell ref="B642:N642"/>
    <mergeCell ref="B651:N651"/>
    <mergeCell ref="B603:N603"/>
    <mergeCell ref="B608:N608"/>
    <mergeCell ref="B613:N613"/>
    <mergeCell ref="B614:N614"/>
    <mergeCell ref="B618:N618"/>
    <mergeCell ref="B621:N621"/>
    <mergeCell ref="B637:N637"/>
  </mergeCells>
  <conditionalFormatting sqref="P487:P490 P495:P498 P526:P529 P500 P552 P479:P482 P484 P531 P547:P550 O460:P461 O335:P335 B525 B460 P508 C338:M342 C344:M348 C350:M354 C356:M360 C362:M366 C368:M372 C378:M378 C384:M384 P445 P448:P452 B576 B594:N597 N344:N346 N350:N352 N356:N358 N362:N364 N368:N370 B374:N376 B377:M377 B380:N382 B383:M383 B386:N388 B392:N394 B395:M395 B398:N400 B401:M401 B404:N406 B407:M407 B410:N412 B413:M413 B416:N418 B419:M419 B420:N420 B422:N424 B425:M425 B428:N430 B431:M431 B435:N437 B438:M438 B441:N443 B444:M444 B467:N467 B531 B562:N565 B560 B604:N607 B515:N515 B523:N523 B538:N538 B552:N552 O637 B637 O546:P546 B546 O539:P539 B539 O517:P517 B517 B500 O454:P454 B454 O446:P447 B446:B447 B440 B433:B434 B427 B421 B409 B403 B397 B389:M389 B390:B391 B385 B379 B373 B367:B371 B361:B365 B355:B359 B349:B353 B343:B347 B336:B337 B502">
    <cfRule type="cellIs" dxfId="950" priority="1" operator="lessThan">
      <formula>0</formula>
    </cfRule>
  </conditionalFormatting>
  <conditionalFormatting sqref="O546">
    <cfRule type="cellIs" dxfId="949" priority="2" operator="lessThan">
      <formula>0</formula>
    </cfRule>
  </conditionalFormatting>
  <conditionalFormatting sqref="B335:N335">
    <cfRule type="cellIs" dxfId="948" priority="3" operator="lessThan">
      <formula>0</formula>
    </cfRule>
  </conditionalFormatting>
  <conditionalFormatting sqref="O477:O478">
    <cfRule type="cellIs" dxfId="947" priority="4" operator="lessThan">
      <formula>0</formula>
    </cfRule>
  </conditionalFormatting>
  <conditionalFormatting sqref="O486 P492 P502:P508">
    <cfRule type="cellIs" dxfId="946" priority="5" operator="lessThan">
      <formula>0</formula>
    </cfRule>
  </conditionalFormatting>
  <conditionalFormatting sqref="O494">
    <cfRule type="cellIs" dxfId="945" priority="6" operator="lessThan">
      <formula>0</formula>
    </cfRule>
  </conditionalFormatting>
  <conditionalFormatting sqref="O525">
    <cfRule type="cellIs" dxfId="944" priority="7" operator="lessThan">
      <formula>0</formula>
    </cfRule>
  </conditionalFormatting>
  <conditionalFormatting sqref="B335:N335">
    <cfRule type="cellIs" dxfId="943" priority="8" operator="lessThan">
      <formula>0</formula>
    </cfRule>
  </conditionalFormatting>
  <conditionalFormatting sqref="P551">
    <cfRule type="cellIs" dxfId="942" priority="9" operator="lessThan">
      <formula>0</formula>
    </cfRule>
  </conditionalFormatting>
  <conditionalFormatting sqref="P462:P465">
    <cfRule type="cellIs" dxfId="941" priority="10" operator="lessThan">
      <formula>0</formula>
    </cfRule>
  </conditionalFormatting>
  <conditionalFormatting sqref="P466">
    <cfRule type="cellIs" dxfId="940" priority="11" operator="lessThan">
      <formula>0</formula>
    </cfRule>
  </conditionalFormatting>
  <conditionalFormatting sqref="P466">
    <cfRule type="cellIs" dxfId="939" priority="12" operator="lessThan">
      <formula>0</formula>
    </cfRule>
  </conditionalFormatting>
  <conditionalFormatting sqref="B477">
    <cfRule type="cellIs" dxfId="938" priority="13" operator="lessThan">
      <formula>0</formula>
    </cfRule>
  </conditionalFormatting>
  <conditionalFormatting sqref="B494">
    <cfRule type="cellIs" dxfId="937" priority="14" operator="lessThan">
      <formula>0</formula>
    </cfRule>
  </conditionalFormatting>
  <conditionalFormatting sqref="P483">
    <cfRule type="cellIs" dxfId="936" priority="15" operator="lessThan">
      <formula>0</formula>
    </cfRule>
  </conditionalFormatting>
  <conditionalFormatting sqref="P483">
    <cfRule type="cellIs" dxfId="935" priority="16" operator="lessThan">
      <formula>0</formula>
    </cfRule>
  </conditionalFormatting>
  <conditionalFormatting sqref="P530">
    <cfRule type="cellIs" dxfId="934" priority="17" operator="lessThan">
      <formula>0</formula>
    </cfRule>
  </conditionalFormatting>
  <conditionalFormatting sqref="B486 B478">
    <cfRule type="cellIs" dxfId="933" priority="18" operator="lessThan">
      <formula>0</formula>
    </cfRule>
  </conditionalFormatting>
  <conditionalFormatting sqref="P491">
    <cfRule type="cellIs" dxfId="932" priority="19" operator="lessThan">
      <formula>0</formula>
    </cfRule>
  </conditionalFormatting>
  <conditionalFormatting sqref="P499">
    <cfRule type="cellIs" dxfId="931" priority="20" operator="lessThan">
      <formula>0</formula>
    </cfRule>
  </conditionalFormatting>
  <conditionalFormatting sqref="P499">
    <cfRule type="cellIs" dxfId="930" priority="21" operator="lessThan">
      <formula>0</formula>
    </cfRule>
  </conditionalFormatting>
  <conditionalFormatting sqref="O502">
    <cfRule type="cellIs" dxfId="929" priority="22" operator="lessThan">
      <formula>0</formula>
    </cfRule>
  </conditionalFormatting>
  <conditionalFormatting sqref="P491">
    <cfRule type="cellIs" dxfId="928" priority="23" operator="lessThan">
      <formula>0</formula>
    </cfRule>
  </conditionalFormatting>
  <conditionalFormatting sqref="P530">
    <cfRule type="cellIs" dxfId="927" priority="24" operator="lessThan">
      <formula>0</formula>
    </cfRule>
  </conditionalFormatting>
  <conditionalFormatting sqref="O547:O550">
    <cfRule type="cellIs" dxfId="926" priority="25" operator="lessThan">
      <formula>0</formula>
    </cfRule>
  </conditionalFormatting>
  <conditionalFormatting sqref="O526:O529">
    <cfRule type="cellIs" dxfId="925" priority="26" operator="lessThan">
      <formula>0</formula>
    </cfRule>
  </conditionalFormatting>
  <conditionalFormatting sqref="P353">
    <cfRule type="cellIs" dxfId="924" priority="27" operator="lessThan">
      <formula>0</formula>
    </cfRule>
  </conditionalFormatting>
  <conditionalFormatting sqref="P551">
    <cfRule type="cellIs" dxfId="923" priority="28" operator="lessThan">
      <formula>0</formula>
    </cfRule>
  </conditionalFormatting>
  <conditionalFormatting sqref="P507">
    <cfRule type="cellIs" dxfId="922" priority="29" operator="lessThan">
      <formula>0</formula>
    </cfRule>
  </conditionalFormatting>
  <conditionalFormatting sqref="J340:N341 K338:N339">
    <cfRule type="cellIs" dxfId="921" priority="30" operator="lessThan">
      <formula>0</formula>
    </cfRule>
  </conditionalFormatting>
  <conditionalFormatting sqref="O479:O482">
    <cfRule type="cellIs" dxfId="920" priority="31" operator="lessThan">
      <formula>0</formula>
    </cfRule>
  </conditionalFormatting>
  <conditionalFormatting sqref="O487:O490">
    <cfRule type="cellIs" dxfId="919" priority="32" operator="lessThan">
      <formula>0</formula>
    </cfRule>
  </conditionalFormatting>
  <conditionalFormatting sqref="O502:O506">
    <cfRule type="cellIs" dxfId="918" priority="33" operator="lessThan">
      <formula>0</formula>
    </cfRule>
  </conditionalFormatting>
  <conditionalFormatting sqref="O495:O498">
    <cfRule type="cellIs" dxfId="917" priority="34" operator="lessThan">
      <formula>0</formula>
    </cfRule>
  </conditionalFormatting>
  <conditionalFormatting sqref="P507">
    <cfRule type="cellIs" dxfId="916" priority="35" operator="lessThan">
      <formula>0</formula>
    </cfRule>
  </conditionalFormatting>
  <conditionalFormatting sqref="P341">
    <cfRule type="cellIs" dxfId="915" priority="36" operator="lessThan">
      <formula>0</formula>
    </cfRule>
  </conditionalFormatting>
  <conditionalFormatting sqref="P503:P506 B502">
    <cfRule type="cellIs" dxfId="914" priority="37" operator="lessThan">
      <formula>0</formula>
    </cfRule>
  </conditionalFormatting>
  <conditionalFormatting sqref="O518:O521">
    <cfRule type="cellIs" dxfId="913" priority="38" operator="lessThan">
      <formula>0</formula>
    </cfRule>
  </conditionalFormatting>
  <conditionalFormatting sqref="P518:P521 P523">
    <cfRule type="cellIs" dxfId="912" priority="39" operator="lessThan">
      <formula>0</formula>
    </cfRule>
  </conditionalFormatting>
  <conditionalFormatting sqref="P522">
    <cfRule type="cellIs" dxfId="911" priority="40" operator="lessThan">
      <formula>0</formula>
    </cfRule>
  </conditionalFormatting>
  <conditionalFormatting sqref="P455:P459">
    <cfRule type="cellIs" dxfId="910" priority="41" operator="lessThan">
      <formula>0</formula>
    </cfRule>
  </conditionalFormatting>
  <conditionalFormatting sqref="P522">
    <cfRule type="cellIs" dxfId="909" priority="42" operator="lessThan">
      <formula>0</formula>
    </cfRule>
  </conditionalFormatting>
  <conditionalFormatting sqref="J338">
    <cfRule type="cellIs" dxfId="908" priority="43" operator="lessThan">
      <formula>0</formula>
    </cfRule>
  </conditionalFormatting>
  <conditionalFormatting sqref="O503:O506">
    <cfRule type="cellIs" dxfId="907" priority="44" operator="lessThan">
      <formula>0</formula>
    </cfRule>
  </conditionalFormatting>
  <conditionalFormatting sqref="O336:P337 P338:P340">
    <cfRule type="cellIs" dxfId="906" priority="45" operator="lessThan">
      <formula>0</formula>
    </cfRule>
  </conditionalFormatting>
  <conditionalFormatting sqref="P383">
    <cfRule type="cellIs" dxfId="905" priority="46" operator="lessThan">
      <formula>0</formula>
    </cfRule>
  </conditionalFormatting>
  <conditionalFormatting sqref="B336">
    <cfRule type="cellIs" dxfId="904" priority="47" operator="lessThan">
      <formula>0</formula>
    </cfRule>
  </conditionalFormatting>
  <conditionalFormatting sqref="O380:O382">
    <cfRule type="cellIs" dxfId="903" priority="48" operator="lessThan">
      <formula>0</formula>
    </cfRule>
  </conditionalFormatting>
  <conditionalFormatting sqref="P384">
    <cfRule type="cellIs" dxfId="902" priority="49" operator="lessThan">
      <formula>0</formula>
    </cfRule>
  </conditionalFormatting>
  <conditionalFormatting sqref="O336:O337">
    <cfRule type="cellIs" dxfId="901" priority="50" operator="lessThan">
      <formula>0</formula>
    </cfRule>
  </conditionalFormatting>
  <conditionalFormatting sqref="O338:O341">
    <cfRule type="cellIs" dxfId="900" priority="51" operator="lessThan">
      <formula>0</formula>
    </cfRule>
  </conditionalFormatting>
  <conditionalFormatting sqref="C384:M384">
    <cfRule type="cellIs" dxfId="899" priority="52" operator="lessThan">
      <formula>0</formula>
    </cfRule>
  </conditionalFormatting>
  <conditionalFormatting sqref="P342">
    <cfRule type="cellIs" dxfId="898" priority="53" operator="lessThan">
      <formula>0</formula>
    </cfRule>
  </conditionalFormatting>
  <conditionalFormatting sqref="O385:P385 P386:P388">
    <cfRule type="cellIs" dxfId="897" priority="54" operator="lessThan">
      <formula>0</formula>
    </cfRule>
  </conditionalFormatting>
  <conditionalFormatting sqref="O386:O388">
    <cfRule type="cellIs" dxfId="896" priority="55" operator="lessThan">
      <formula>0</formula>
    </cfRule>
  </conditionalFormatting>
  <conditionalFormatting sqref="C344:J344">
    <cfRule type="cellIs" dxfId="895" priority="56" operator="lessThan">
      <formula>0</formula>
    </cfRule>
  </conditionalFormatting>
  <conditionalFormatting sqref="H372">
    <cfRule type="cellIs" dxfId="894" priority="57" operator="lessThan">
      <formula>0</formula>
    </cfRule>
  </conditionalFormatting>
  <conditionalFormatting sqref="P389">
    <cfRule type="cellIs" dxfId="893" priority="58" operator="lessThan">
      <formula>0</formula>
    </cfRule>
  </conditionalFormatting>
  <conditionalFormatting sqref="B337">
    <cfRule type="cellIs" dxfId="892" priority="59" operator="lessThan">
      <formula>0</formula>
    </cfRule>
  </conditionalFormatting>
  <conditionalFormatting sqref="J339">
    <cfRule type="cellIs" dxfId="891" priority="60" operator="lessThan">
      <formula>0</formula>
    </cfRule>
  </conditionalFormatting>
  <conditionalFormatting sqref="O342">
    <cfRule type="cellIs" dxfId="890" priority="61" operator="lessThan">
      <formula>0</formula>
    </cfRule>
  </conditionalFormatting>
  <conditionalFormatting sqref="O427">
    <cfRule type="cellIs" dxfId="889" priority="62" operator="lessThan">
      <formula>0</formula>
    </cfRule>
  </conditionalFormatting>
  <conditionalFormatting sqref="P341">
    <cfRule type="cellIs" dxfId="888" priority="63" operator="lessThan">
      <formula>0</formula>
    </cfRule>
  </conditionalFormatting>
  <conditionalFormatting sqref="O343:P343 P344:P346">
    <cfRule type="cellIs" dxfId="887" priority="64" operator="lessThan">
      <formula>0</formula>
    </cfRule>
  </conditionalFormatting>
  <conditionalFormatting sqref="O343">
    <cfRule type="cellIs" dxfId="886" priority="65" operator="lessThan">
      <formula>0</formula>
    </cfRule>
  </conditionalFormatting>
  <conditionalFormatting sqref="O344:O347">
    <cfRule type="cellIs" dxfId="885" priority="66" operator="lessThan">
      <formula>0</formula>
    </cfRule>
  </conditionalFormatting>
  <conditionalFormatting sqref="I345 K345:N345 C346:M347 K344:M344">
    <cfRule type="cellIs" dxfId="884" priority="67" operator="lessThan">
      <formula>0</formula>
    </cfRule>
  </conditionalFormatting>
  <conditionalFormatting sqref="B343">
    <cfRule type="cellIs" dxfId="883" priority="68" operator="lessThan">
      <formula>0</formula>
    </cfRule>
  </conditionalFormatting>
  <conditionalFormatting sqref="I344">
    <cfRule type="cellIs" dxfId="882" priority="69" operator="lessThan">
      <formula>0</formula>
    </cfRule>
  </conditionalFormatting>
  <conditionalFormatting sqref="P348">
    <cfRule type="cellIs" dxfId="881" priority="70" operator="lessThan">
      <formula>0</formula>
    </cfRule>
  </conditionalFormatting>
  <conditionalFormatting sqref="C345:J345">
    <cfRule type="cellIs" dxfId="880" priority="71" operator="lessThan">
      <formula>0</formula>
    </cfRule>
  </conditionalFormatting>
  <conditionalFormatting sqref="P347">
    <cfRule type="cellIs" dxfId="879" priority="72" operator="lessThan">
      <formula>0</formula>
    </cfRule>
  </conditionalFormatting>
  <conditionalFormatting sqref="P347">
    <cfRule type="cellIs" dxfId="878" priority="73" operator="lessThan">
      <formula>0</formula>
    </cfRule>
  </conditionalFormatting>
  <conditionalFormatting sqref="O349:P349 P350:P352">
    <cfRule type="cellIs" dxfId="877" priority="74" operator="lessThan">
      <formula>0</formula>
    </cfRule>
  </conditionalFormatting>
  <conditionalFormatting sqref="O349">
    <cfRule type="cellIs" dxfId="876" priority="75" operator="lessThan">
      <formula>0</formula>
    </cfRule>
  </conditionalFormatting>
  <conditionalFormatting sqref="J350">
    <cfRule type="cellIs" dxfId="875" priority="76" operator="lessThan">
      <formula>0</formula>
    </cfRule>
  </conditionalFormatting>
  <conditionalFormatting sqref="K350:N351 J352:M353">
    <cfRule type="cellIs" dxfId="874" priority="77" operator="lessThan">
      <formula>0</formula>
    </cfRule>
  </conditionalFormatting>
  <conditionalFormatting sqref="O355">
    <cfRule type="cellIs" dxfId="873" priority="78" operator="lessThan">
      <formula>0</formula>
    </cfRule>
  </conditionalFormatting>
  <conditionalFormatting sqref="P354">
    <cfRule type="cellIs" dxfId="872" priority="79" operator="lessThan">
      <formula>0</formula>
    </cfRule>
  </conditionalFormatting>
  <conditionalFormatting sqref="B349">
    <cfRule type="cellIs" dxfId="871" priority="80" operator="lessThan">
      <formula>0</formula>
    </cfRule>
  </conditionalFormatting>
  <conditionalFormatting sqref="O392:O394">
    <cfRule type="cellIs" dxfId="870" priority="81" operator="lessThan">
      <formula>0</formula>
    </cfRule>
  </conditionalFormatting>
  <conditionalFormatting sqref="J351">
    <cfRule type="cellIs" dxfId="869" priority="82" operator="lessThan">
      <formula>0</formula>
    </cfRule>
  </conditionalFormatting>
  <conditionalFormatting sqref="P353">
    <cfRule type="cellIs" dxfId="868" priority="83" operator="lessThan">
      <formula>0</formula>
    </cfRule>
  </conditionalFormatting>
  <conditionalFormatting sqref="O355:P355 P356:P358">
    <cfRule type="cellIs" dxfId="867" priority="84" operator="lessThan">
      <formula>0</formula>
    </cfRule>
  </conditionalFormatting>
  <conditionalFormatting sqref="P359">
    <cfRule type="cellIs" dxfId="866" priority="85" operator="lessThan">
      <formula>0</formula>
    </cfRule>
  </conditionalFormatting>
  <conditionalFormatting sqref="I357 K356:N357 C358:M359">
    <cfRule type="cellIs" dxfId="865" priority="86" operator="lessThan">
      <formula>0</formula>
    </cfRule>
  </conditionalFormatting>
  <conditionalFormatting sqref="I356">
    <cfRule type="cellIs" dxfId="864" priority="87" operator="lessThan">
      <formula>0</formula>
    </cfRule>
  </conditionalFormatting>
  <conditionalFormatting sqref="C356:J356">
    <cfRule type="cellIs" dxfId="863" priority="88" operator="lessThan">
      <formula>0</formula>
    </cfRule>
  </conditionalFormatting>
  <conditionalFormatting sqref="B355">
    <cfRule type="cellIs" dxfId="862" priority="89" operator="lessThan">
      <formula>0</formula>
    </cfRule>
  </conditionalFormatting>
  <conditionalFormatting sqref="P360">
    <cfRule type="cellIs" dxfId="861" priority="90" operator="lessThan">
      <formula>0</formula>
    </cfRule>
  </conditionalFormatting>
  <conditionalFormatting sqref="O398:O400">
    <cfRule type="cellIs" dxfId="860" priority="91" operator="lessThan">
      <formula>0</formula>
    </cfRule>
  </conditionalFormatting>
  <conditionalFormatting sqref="C357:J357">
    <cfRule type="cellIs" dxfId="859" priority="92" operator="lessThan">
      <formula>0</formula>
    </cfRule>
  </conditionalFormatting>
  <conditionalFormatting sqref="P359">
    <cfRule type="cellIs" dxfId="858" priority="93" operator="lessThan">
      <formula>0</formula>
    </cfRule>
  </conditionalFormatting>
  <conditionalFormatting sqref="O361:P361 P362:P364">
    <cfRule type="cellIs" dxfId="857" priority="94" operator="lessThan">
      <formula>0</formula>
    </cfRule>
  </conditionalFormatting>
  <conditionalFormatting sqref="O361">
    <cfRule type="cellIs" dxfId="856" priority="95" operator="lessThan">
      <formula>0</formula>
    </cfRule>
  </conditionalFormatting>
  <conditionalFormatting sqref="O362:O364">
    <cfRule type="cellIs" dxfId="855" priority="96" operator="lessThan">
      <formula>0</formula>
    </cfRule>
  </conditionalFormatting>
  <conditionalFormatting sqref="I363 K362:N363 C364:M365">
    <cfRule type="cellIs" dxfId="854" priority="97" operator="lessThan">
      <formula>0</formula>
    </cfRule>
  </conditionalFormatting>
  <conditionalFormatting sqref="I362">
    <cfRule type="cellIs" dxfId="853" priority="98" operator="lessThan">
      <formula>0</formula>
    </cfRule>
  </conditionalFormatting>
  <conditionalFormatting sqref="C362:J362">
    <cfRule type="cellIs" dxfId="852" priority="99" operator="lessThan">
      <formula>0</formula>
    </cfRule>
  </conditionalFormatting>
  <conditionalFormatting sqref="B361">
    <cfRule type="cellIs" dxfId="851" priority="100" operator="lessThan">
      <formula>0</formula>
    </cfRule>
  </conditionalFormatting>
  <conditionalFormatting sqref="P366">
    <cfRule type="cellIs" dxfId="850" priority="101" operator="lessThan">
      <formula>0</formula>
    </cfRule>
  </conditionalFormatting>
  <conditionalFormatting sqref="C363:J363">
    <cfRule type="cellIs" dxfId="849" priority="102" operator="lessThan">
      <formula>0</formula>
    </cfRule>
  </conditionalFormatting>
  <conditionalFormatting sqref="P365">
    <cfRule type="cellIs" dxfId="848" priority="103" operator="lessThan">
      <formula>0</formula>
    </cfRule>
  </conditionalFormatting>
  <conditionalFormatting sqref="P365">
    <cfRule type="cellIs" dxfId="847" priority="104" operator="lessThan">
      <formula>0</formula>
    </cfRule>
  </conditionalFormatting>
  <conditionalFormatting sqref="O367:P367 P368:P370">
    <cfRule type="cellIs" dxfId="846" priority="105" operator="lessThan">
      <formula>0</formula>
    </cfRule>
  </conditionalFormatting>
  <conditionalFormatting sqref="O367">
    <cfRule type="cellIs" dxfId="845" priority="106" operator="lessThan">
      <formula>0</formula>
    </cfRule>
  </conditionalFormatting>
  <conditionalFormatting sqref="O368:O370">
    <cfRule type="cellIs" dxfId="844" priority="107" operator="lessThan">
      <formula>0</formula>
    </cfRule>
  </conditionalFormatting>
  <conditionalFormatting sqref="I369 K368:N369 C370:N370 C371:M371">
    <cfRule type="cellIs" dxfId="843" priority="108" operator="lessThan">
      <formula>0</formula>
    </cfRule>
  </conditionalFormatting>
  <conditionalFormatting sqref="I368">
    <cfRule type="cellIs" dxfId="842" priority="109" operator="lessThan">
      <formula>0</formula>
    </cfRule>
  </conditionalFormatting>
  <conditionalFormatting sqref="C368:J368">
    <cfRule type="cellIs" dxfId="841" priority="110" operator="lessThan">
      <formula>0</formula>
    </cfRule>
  </conditionalFormatting>
  <conditionalFormatting sqref="B367">
    <cfRule type="cellIs" dxfId="840" priority="111" operator="lessThan">
      <formula>0</formula>
    </cfRule>
  </conditionalFormatting>
  <conditionalFormatting sqref="P372">
    <cfRule type="cellIs" dxfId="839" priority="112" operator="lessThan">
      <formula>0</formula>
    </cfRule>
  </conditionalFormatting>
  <conditionalFormatting sqref="C369:J369">
    <cfRule type="cellIs" dxfId="838" priority="113" operator="lessThan">
      <formula>0</formula>
    </cfRule>
  </conditionalFormatting>
  <conditionalFormatting sqref="P371">
    <cfRule type="cellIs" dxfId="837" priority="114" operator="lessThan">
      <formula>0</formula>
    </cfRule>
  </conditionalFormatting>
  <conditionalFormatting sqref="P371">
    <cfRule type="cellIs" dxfId="836" priority="115" operator="lessThan">
      <formula>0</formula>
    </cfRule>
  </conditionalFormatting>
  <conditionalFormatting sqref="O373:P373 P374:P376">
    <cfRule type="cellIs" dxfId="835" priority="116" operator="lessThan">
      <formula>0</formula>
    </cfRule>
  </conditionalFormatting>
  <conditionalFormatting sqref="O373">
    <cfRule type="cellIs" dxfId="834" priority="117" operator="lessThan">
      <formula>0</formula>
    </cfRule>
  </conditionalFormatting>
  <conditionalFormatting sqref="O374:O376">
    <cfRule type="cellIs" dxfId="833" priority="118" operator="lessThan">
      <formula>0</formula>
    </cfRule>
  </conditionalFormatting>
  <conditionalFormatting sqref="B373">
    <cfRule type="cellIs" dxfId="832" priority="119" operator="lessThan">
      <formula>0</formula>
    </cfRule>
  </conditionalFormatting>
  <conditionalFormatting sqref="P378">
    <cfRule type="cellIs" dxfId="831" priority="120" operator="lessThan">
      <formula>0</formula>
    </cfRule>
  </conditionalFormatting>
  <conditionalFormatting sqref="P377">
    <cfRule type="cellIs" dxfId="830" priority="121" operator="lessThan">
      <formula>0</formula>
    </cfRule>
  </conditionalFormatting>
  <conditionalFormatting sqref="P377">
    <cfRule type="cellIs" dxfId="829" priority="122" operator="lessThan">
      <formula>0</formula>
    </cfRule>
  </conditionalFormatting>
  <conditionalFormatting sqref="O379:P379 P380:P382">
    <cfRule type="cellIs" dxfId="828" priority="123" operator="lessThan">
      <formula>0</formula>
    </cfRule>
  </conditionalFormatting>
  <conditionalFormatting sqref="O379">
    <cfRule type="cellIs" dxfId="827" priority="124" operator="lessThan">
      <formula>0</formula>
    </cfRule>
  </conditionalFormatting>
  <conditionalFormatting sqref="H384">
    <cfRule type="cellIs" dxfId="826" priority="125" operator="lessThan">
      <formula>0</formula>
    </cfRule>
  </conditionalFormatting>
  <conditionalFormatting sqref="B379">
    <cfRule type="cellIs" dxfId="825" priority="126" operator="lessThan">
      <formula>0</formula>
    </cfRule>
  </conditionalFormatting>
  <conditionalFormatting sqref="H365">
    <cfRule type="cellIs" dxfId="824" priority="127" operator="lessThan">
      <formula>0</formula>
    </cfRule>
  </conditionalFormatting>
  <conditionalFormatting sqref="P383">
    <cfRule type="cellIs" dxfId="823" priority="128" operator="lessThan">
      <formula>0</formula>
    </cfRule>
  </conditionalFormatting>
  <conditionalFormatting sqref="H347">
    <cfRule type="cellIs" dxfId="822" priority="129" operator="lessThan">
      <formula>0</formula>
    </cfRule>
  </conditionalFormatting>
  <conditionalFormatting sqref="H348">
    <cfRule type="cellIs" dxfId="821" priority="130" operator="lessThan">
      <formula>0</formula>
    </cfRule>
  </conditionalFormatting>
  <conditionalFormatting sqref="O385">
    <cfRule type="cellIs" dxfId="820" priority="131" operator="lessThan">
      <formula>0</formula>
    </cfRule>
  </conditionalFormatting>
  <conditionalFormatting sqref="P425">
    <cfRule type="cellIs" dxfId="819" priority="132" operator="lessThan">
      <formula>0</formula>
    </cfRule>
  </conditionalFormatting>
  <conditionalFormatting sqref="H359">
    <cfRule type="cellIs" dxfId="818" priority="133" operator="lessThan">
      <formula>0</formula>
    </cfRule>
  </conditionalFormatting>
  <conditionalFormatting sqref="P389">
    <cfRule type="cellIs" dxfId="817" priority="134" operator="lessThan">
      <formula>0</formula>
    </cfRule>
  </conditionalFormatting>
  <conditionalFormatting sqref="O427:P427 P428:P430">
    <cfRule type="cellIs" dxfId="816" priority="135" operator="lessThan">
      <formula>0</formula>
    </cfRule>
  </conditionalFormatting>
  <conditionalFormatting sqref="C378:M378">
    <cfRule type="cellIs" dxfId="815" priority="136" operator="lessThan">
      <formula>0</formula>
    </cfRule>
  </conditionalFormatting>
  <conditionalFormatting sqref="C372:M372">
    <cfRule type="cellIs" dxfId="814" priority="137" operator="lessThan">
      <formula>0</formula>
    </cfRule>
  </conditionalFormatting>
  <conditionalFormatting sqref="C366:M366">
    <cfRule type="cellIs" dxfId="813" priority="138" operator="lessThan">
      <formula>0</formula>
    </cfRule>
  </conditionalFormatting>
  <conditionalFormatting sqref="C360:M360">
    <cfRule type="cellIs" dxfId="812" priority="139" operator="lessThan">
      <formula>0</formula>
    </cfRule>
  </conditionalFormatting>
  <conditionalFormatting sqref="J354:M354">
    <cfRule type="cellIs" dxfId="811" priority="140" operator="lessThan">
      <formula>0</formula>
    </cfRule>
  </conditionalFormatting>
  <conditionalFormatting sqref="C348:M348">
    <cfRule type="cellIs" dxfId="810" priority="141" operator="lessThan">
      <formula>0</formula>
    </cfRule>
  </conditionalFormatting>
  <conditionalFormatting sqref="J342:N342">
    <cfRule type="cellIs" dxfId="809" priority="142" operator="lessThan">
      <formula>0</formula>
    </cfRule>
  </conditionalFormatting>
  <conditionalFormatting sqref="B385">
    <cfRule type="cellIs" dxfId="808" priority="143" operator="lessThan">
      <formula>0</formula>
    </cfRule>
  </conditionalFormatting>
  <conditionalFormatting sqref="B390">
    <cfRule type="cellIs" dxfId="807" priority="144" operator="lessThan">
      <formula>0</formula>
    </cfRule>
  </conditionalFormatting>
  <conditionalFormatting sqref="P395">
    <cfRule type="cellIs" dxfId="806" priority="145" operator="lessThan">
      <formula>0</formula>
    </cfRule>
  </conditionalFormatting>
  <conditionalFormatting sqref="P396">
    <cfRule type="cellIs" dxfId="805" priority="146" operator="lessThan">
      <formula>0</formula>
    </cfRule>
  </conditionalFormatting>
  <conditionalFormatting sqref="O391:P391 P392:P394">
    <cfRule type="cellIs" dxfId="804" priority="147" operator="lessThan">
      <formula>0</formula>
    </cfRule>
  </conditionalFormatting>
  <conditionalFormatting sqref="O391">
    <cfRule type="cellIs" dxfId="803" priority="148" operator="lessThan">
      <formula>0</formula>
    </cfRule>
  </conditionalFormatting>
  <conditionalFormatting sqref="P395">
    <cfRule type="cellIs" dxfId="802" priority="149" operator="lessThan">
      <formula>0</formula>
    </cfRule>
  </conditionalFormatting>
  <conditionalFormatting sqref="B391">
    <cfRule type="cellIs" dxfId="801" priority="150" operator="lessThan">
      <formula>0</formula>
    </cfRule>
  </conditionalFormatting>
  <conditionalFormatting sqref="P401">
    <cfRule type="cellIs" dxfId="800" priority="151" operator="lessThan">
      <formula>0</formula>
    </cfRule>
  </conditionalFormatting>
  <conditionalFormatting sqref="P402">
    <cfRule type="cellIs" dxfId="799" priority="152" operator="lessThan">
      <formula>0</formula>
    </cfRule>
  </conditionalFormatting>
  <conditionalFormatting sqref="O397:P397 P398:P400">
    <cfRule type="cellIs" dxfId="798" priority="153" operator="lessThan">
      <formula>0</formula>
    </cfRule>
  </conditionalFormatting>
  <conditionalFormatting sqref="O397">
    <cfRule type="cellIs" dxfId="797" priority="154" operator="lessThan">
      <formula>0</formula>
    </cfRule>
  </conditionalFormatting>
  <conditionalFormatting sqref="P401">
    <cfRule type="cellIs" dxfId="796" priority="155" operator="lessThan">
      <formula>0</formula>
    </cfRule>
  </conditionalFormatting>
  <conditionalFormatting sqref="B397">
    <cfRule type="cellIs" dxfId="795" priority="156" operator="lessThan">
      <formula>0</formula>
    </cfRule>
  </conditionalFormatting>
  <conditionalFormatting sqref="P419">
    <cfRule type="cellIs" dxfId="794" priority="157" operator="lessThan">
      <formula>0</formula>
    </cfRule>
  </conditionalFormatting>
  <conditionalFormatting sqref="O416:O418">
    <cfRule type="cellIs" dxfId="793" priority="158" operator="lessThan">
      <formula>0</formula>
    </cfRule>
  </conditionalFormatting>
  <conditionalFormatting sqref="P420">
    <cfRule type="cellIs" dxfId="792" priority="159" operator="lessThan">
      <formula>0</formula>
    </cfRule>
  </conditionalFormatting>
  <conditionalFormatting sqref="O415:P415 P416:P418">
    <cfRule type="cellIs" dxfId="791" priority="160" operator="lessThan">
      <formula>0</formula>
    </cfRule>
  </conditionalFormatting>
  <conditionalFormatting sqref="O415">
    <cfRule type="cellIs" dxfId="790" priority="161" operator="lessThan">
      <formula>0</formula>
    </cfRule>
  </conditionalFormatting>
  <conditionalFormatting sqref="P419">
    <cfRule type="cellIs" dxfId="789" priority="162" operator="lessThan">
      <formula>0</formula>
    </cfRule>
  </conditionalFormatting>
  <conditionalFormatting sqref="H378">
    <cfRule type="cellIs" dxfId="788" priority="163" operator="lessThan">
      <formula>0</formula>
    </cfRule>
  </conditionalFormatting>
  <conditionalFormatting sqref="O422:O424">
    <cfRule type="cellIs" dxfId="787" priority="164" operator="lessThan">
      <formula>0</formula>
    </cfRule>
  </conditionalFormatting>
  <conditionalFormatting sqref="P431">
    <cfRule type="cellIs" dxfId="786" priority="165" operator="lessThan">
      <formula>0</formula>
    </cfRule>
  </conditionalFormatting>
  <conditionalFormatting sqref="H371">
    <cfRule type="cellIs" dxfId="785" priority="166" operator="lessThan">
      <formula>0</formula>
    </cfRule>
  </conditionalFormatting>
  <conditionalFormatting sqref="H366">
    <cfRule type="cellIs" dxfId="784" priority="167" operator="lessThan">
      <formula>0</formula>
    </cfRule>
  </conditionalFormatting>
  <conditionalFormatting sqref="P425">
    <cfRule type="cellIs" dxfId="783" priority="168" operator="lessThan">
      <formula>0</formula>
    </cfRule>
  </conditionalFormatting>
  <conditionalFormatting sqref="H360">
    <cfRule type="cellIs" dxfId="782" priority="169" operator="lessThan">
      <formula>0</formula>
    </cfRule>
  </conditionalFormatting>
  <conditionalFormatting sqref="O428:O430">
    <cfRule type="cellIs" dxfId="781" priority="170" operator="lessThan">
      <formula>0</formula>
    </cfRule>
  </conditionalFormatting>
  <conditionalFormatting sqref="O421:P421 P422:P424">
    <cfRule type="cellIs" dxfId="780" priority="171" operator="lessThan">
      <formula>0</formula>
    </cfRule>
  </conditionalFormatting>
  <conditionalFormatting sqref="O421">
    <cfRule type="cellIs" dxfId="779" priority="172" operator="lessThan">
      <formula>0</formula>
    </cfRule>
  </conditionalFormatting>
  <conditionalFormatting sqref="B421">
    <cfRule type="cellIs" dxfId="778" priority="173" operator="lessThan">
      <formula>0</formula>
    </cfRule>
  </conditionalFormatting>
  <conditionalFormatting sqref="P432:P433">
    <cfRule type="cellIs" dxfId="777" priority="174" operator="lessThan">
      <formula>0</formula>
    </cfRule>
  </conditionalFormatting>
  <conditionalFormatting sqref="P431">
    <cfRule type="cellIs" dxfId="776" priority="175" operator="lessThan">
      <formula>0</formula>
    </cfRule>
  </conditionalFormatting>
  <conditionalFormatting sqref="B433">
    <cfRule type="cellIs" dxfId="775" priority="176" operator="lessThan">
      <formula>0</formula>
    </cfRule>
  </conditionalFormatting>
  <conditionalFormatting sqref="B427">
    <cfRule type="cellIs" dxfId="774" priority="177" operator="lessThan">
      <formula>0</formula>
    </cfRule>
  </conditionalFormatting>
  <conditionalFormatting sqref="O433">
    <cfRule type="cellIs" dxfId="773" priority="178" operator="lessThan">
      <formula>0</formula>
    </cfRule>
  </conditionalFormatting>
  <conditionalFormatting sqref="B434">
    <cfRule type="cellIs" dxfId="772" priority="179" operator="lessThan">
      <formula>0</formula>
    </cfRule>
  </conditionalFormatting>
  <conditionalFormatting sqref="P426">
    <cfRule type="cellIs" dxfId="771" priority="180" operator="lessThan">
      <formula>0</formula>
    </cfRule>
  </conditionalFormatting>
  <conditionalFormatting sqref="P435:P437">
    <cfRule type="cellIs" dxfId="770" priority="181" operator="lessThan">
      <formula>0</formula>
    </cfRule>
  </conditionalFormatting>
  <conditionalFormatting sqref="O435:O437">
    <cfRule type="cellIs" dxfId="769" priority="182" operator="lessThan">
      <formula>0</formula>
    </cfRule>
  </conditionalFormatting>
  <conditionalFormatting sqref="P576">
    <cfRule type="cellIs" dxfId="768" priority="183" operator="lessThan">
      <formula>0</formula>
    </cfRule>
  </conditionalFormatting>
  <conditionalFormatting sqref="B608">
    <cfRule type="cellIs" dxfId="767" priority="184" operator="lessThan">
      <formula>0</formula>
    </cfRule>
  </conditionalFormatting>
  <conditionalFormatting sqref="O441:O443">
    <cfRule type="cellIs" dxfId="766" priority="185" operator="lessThan">
      <formula>0</formula>
    </cfRule>
  </conditionalFormatting>
  <conditionalFormatting sqref="P444">
    <cfRule type="cellIs" dxfId="765" priority="186" operator="lessThan">
      <formula>0</formula>
    </cfRule>
  </conditionalFormatting>
  <conditionalFormatting sqref="P560">
    <cfRule type="cellIs" dxfId="764" priority="187" operator="lessThan">
      <formula>0</formula>
    </cfRule>
  </conditionalFormatting>
  <conditionalFormatting sqref="P438">
    <cfRule type="cellIs" dxfId="763" priority="188" operator="lessThan">
      <formula>0</formula>
    </cfRule>
  </conditionalFormatting>
  <conditionalFormatting sqref="P438">
    <cfRule type="cellIs" dxfId="762" priority="189" operator="lessThan">
      <formula>0</formula>
    </cfRule>
  </conditionalFormatting>
  <conditionalFormatting sqref="P444">
    <cfRule type="cellIs" dxfId="761" priority="190" operator="lessThan">
      <formula>0</formula>
    </cfRule>
  </conditionalFormatting>
  <conditionalFormatting sqref="J556:N558 J559:M559">
    <cfRule type="cellIs" dxfId="760" priority="191" operator="lessThan">
      <formula>0</formula>
    </cfRule>
  </conditionalFormatting>
  <conditionalFormatting sqref="B440">
    <cfRule type="cellIs" dxfId="759" priority="192" operator="lessThan">
      <formula>0</formula>
    </cfRule>
  </conditionalFormatting>
  <conditionalFormatting sqref="O572:O575">
    <cfRule type="cellIs" dxfId="758" priority="193" operator="lessThan">
      <formula>0</formula>
    </cfRule>
  </conditionalFormatting>
  <conditionalFormatting sqref="P441:P443">
    <cfRule type="cellIs" dxfId="757" priority="194" operator="lessThan">
      <formula>0</formula>
    </cfRule>
  </conditionalFormatting>
  <conditionalFormatting sqref="P556:P558">
    <cfRule type="cellIs" dxfId="756" priority="195" operator="lessThan">
      <formula>0</formula>
    </cfRule>
  </conditionalFormatting>
  <conditionalFormatting sqref="P559">
    <cfRule type="cellIs" dxfId="755" priority="196" operator="lessThan">
      <formula>0</formula>
    </cfRule>
  </conditionalFormatting>
  <conditionalFormatting sqref="P439">
    <cfRule type="cellIs" dxfId="754" priority="197" operator="lessThan">
      <formula>0</formula>
    </cfRule>
  </conditionalFormatting>
  <conditionalFormatting sqref="B555">
    <cfRule type="cellIs" dxfId="753" priority="198" operator="lessThan">
      <formula>0</formula>
    </cfRule>
  </conditionalFormatting>
  <conditionalFormatting sqref="O556:O558">
    <cfRule type="cellIs" dxfId="752" priority="199" operator="lessThan">
      <formula>0</formula>
    </cfRule>
  </conditionalFormatting>
  <conditionalFormatting sqref="J557">
    <cfRule type="cellIs" dxfId="751" priority="200" operator="lessThan">
      <formula>0</formula>
    </cfRule>
  </conditionalFormatting>
  <conditionalFormatting sqref="P575">
    <cfRule type="cellIs" dxfId="750" priority="201" operator="lessThan">
      <formula>0</formula>
    </cfRule>
  </conditionalFormatting>
  <conditionalFormatting sqref="J558:N558 K556:N557 J559:M559">
    <cfRule type="cellIs" dxfId="749" priority="202" operator="lessThan">
      <formula>0</formula>
    </cfRule>
  </conditionalFormatting>
  <conditionalFormatting sqref="P559">
    <cfRule type="cellIs" dxfId="748" priority="203" operator="lessThan">
      <formula>0</formula>
    </cfRule>
  </conditionalFormatting>
  <conditionalFormatting sqref="J572:N572 J574:N575 J573:M573">
    <cfRule type="cellIs" dxfId="747" priority="204" operator="lessThan">
      <formula>0</formula>
    </cfRule>
  </conditionalFormatting>
  <conditionalFormatting sqref="O599:O602">
    <cfRule type="cellIs" dxfId="746" priority="205" operator="lessThan">
      <formula>0</formula>
    </cfRule>
  </conditionalFormatting>
  <conditionalFormatting sqref="P575">
    <cfRule type="cellIs" dxfId="745" priority="206" operator="lessThan">
      <formula>0</formula>
    </cfRule>
  </conditionalFormatting>
  <conditionalFormatting sqref="J573">
    <cfRule type="cellIs" dxfId="744" priority="207" operator="lessThan">
      <formula>0</formula>
    </cfRule>
  </conditionalFormatting>
  <conditionalFormatting sqref="J574:N575 K572:N572 K573:M573">
    <cfRule type="cellIs" dxfId="743" priority="208" operator="lessThan">
      <formula>0</formula>
    </cfRule>
  </conditionalFormatting>
  <conditionalFormatting sqref="P572:P574">
    <cfRule type="cellIs" dxfId="742" priority="209" operator="lessThan">
      <formula>0</formula>
    </cfRule>
  </conditionalFormatting>
  <conditionalFormatting sqref="P612">
    <cfRule type="cellIs" dxfId="741" priority="210" operator="lessThan">
      <formula>0</formula>
    </cfRule>
  </conditionalFormatting>
  <conditionalFormatting sqref="I609">
    <cfRule type="cellIs" dxfId="740" priority="211" operator="lessThan">
      <formula>0</formula>
    </cfRule>
  </conditionalFormatting>
  <conditionalFormatting sqref="C599:N602">
    <cfRule type="cellIs" dxfId="739" priority="212" operator="lessThan">
      <formula>0</formula>
    </cfRule>
  </conditionalFormatting>
  <conditionalFormatting sqref="P602">
    <cfRule type="cellIs" dxfId="738" priority="213" operator="lessThan">
      <formula>0</formula>
    </cfRule>
  </conditionalFormatting>
  <conditionalFormatting sqref="I599">
    <cfRule type="cellIs" dxfId="737" priority="214" operator="lessThan">
      <formula>0</formula>
    </cfRule>
  </conditionalFormatting>
  <conditionalFormatting sqref="H604:H607">
    <cfRule type="cellIs" dxfId="736" priority="215" operator="lessThan">
      <formula>0</formula>
    </cfRule>
  </conditionalFormatting>
  <conditionalFormatting sqref="P602">
    <cfRule type="cellIs" dxfId="735" priority="216" operator="lessThan">
      <formula>0</formula>
    </cfRule>
  </conditionalFormatting>
  <conditionalFormatting sqref="H599">
    <cfRule type="cellIs" dxfId="734" priority="217" operator="lessThan">
      <formula>0</formula>
    </cfRule>
  </conditionalFormatting>
  <conditionalFormatting sqref="H599:H602">
    <cfRule type="cellIs" dxfId="733" priority="218" operator="lessThan">
      <formula>0</formula>
    </cfRule>
  </conditionalFormatting>
  <conditionalFormatting sqref="C600:J600">
    <cfRule type="cellIs" dxfId="732" priority="219" operator="lessThan">
      <formula>0</formula>
    </cfRule>
  </conditionalFormatting>
  <conditionalFormatting sqref="H600:H602">
    <cfRule type="cellIs" dxfId="731" priority="220" operator="lessThan">
      <formula>0</formula>
    </cfRule>
  </conditionalFormatting>
  <conditionalFormatting sqref="I600 K599:N600 C601:N602">
    <cfRule type="cellIs" dxfId="730" priority="221" operator="lessThan">
      <formula>0</formula>
    </cfRule>
  </conditionalFormatting>
  <conditionalFormatting sqref="P599:P601">
    <cfRule type="cellIs" dxfId="729" priority="222" operator="lessThan">
      <formula>0</formula>
    </cfRule>
  </conditionalFormatting>
  <conditionalFormatting sqref="B598">
    <cfRule type="cellIs" dxfId="728" priority="223" operator="lessThan">
      <formula>0</formula>
    </cfRule>
  </conditionalFormatting>
  <conditionalFormatting sqref="P607">
    <cfRule type="cellIs" dxfId="727" priority="224" operator="lessThan">
      <formula>0</formula>
    </cfRule>
  </conditionalFormatting>
  <conditionalFormatting sqref="I604">
    <cfRule type="cellIs" dxfId="726" priority="225" operator="lessThan">
      <formula>0</formula>
    </cfRule>
  </conditionalFormatting>
  <conditionalFormatting sqref="C604:N607">
    <cfRule type="cellIs" dxfId="725" priority="226" operator="lessThan">
      <formula>0</formula>
    </cfRule>
  </conditionalFormatting>
  <conditionalFormatting sqref="P607">
    <cfRule type="cellIs" dxfId="724" priority="227" operator="lessThan">
      <formula>0</formula>
    </cfRule>
  </conditionalFormatting>
  <conditionalFormatting sqref="H604">
    <cfRule type="cellIs" dxfId="723" priority="228" operator="lessThan">
      <formula>0</formula>
    </cfRule>
  </conditionalFormatting>
  <conditionalFormatting sqref="O604:O607">
    <cfRule type="cellIs" dxfId="722" priority="229" operator="lessThan">
      <formula>0</formula>
    </cfRule>
  </conditionalFormatting>
  <conditionalFormatting sqref="C605:J605">
    <cfRule type="cellIs" dxfId="721" priority="230" operator="lessThan">
      <formula>0</formula>
    </cfRule>
  </conditionalFormatting>
  <conditionalFormatting sqref="H605:H607">
    <cfRule type="cellIs" dxfId="720" priority="231" operator="lessThan">
      <formula>0</formula>
    </cfRule>
  </conditionalFormatting>
  <conditionalFormatting sqref="I605 K604:N605 C606:N607">
    <cfRule type="cellIs" dxfId="719" priority="232" operator="lessThan">
      <formula>0</formula>
    </cfRule>
  </conditionalFormatting>
  <conditionalFormatting sqref="P604:P606">
    <cfRule type="cellIs" dxfId="718" priority="233" operator="lessThan">
      <formula>0</formula>
    </cfRule>
  </conditionalFormatting>
  <conditionalFormatting sqref="B603">
    <cfRule type="cellIs" dxfId="717" priority="234" operator="lessThan">
      <formula>0</formula>
    </cfRule>
  </conditionalFormatting>
  <conditionalFormatting sqref="C609:N612">
    <cfRule type="cellIs" dxfId="716" priority="235" operator="lessThan">
      <formula>0</formula>
    </cfRule>
  </conditionalFormatting>
  <conditionalFormatting sqref="P612">
    <cfRule type="cellIs" dxfId="715" priority="236" operator="lessThan">
      <formula>0</formula>
    </cfRule>
  </conditionalFormatting>
  <conditionalFormatting sqref="H609">
    <cfRule type="cellIs" dxfId="714" priority="237" operator="lessThan">
      <formula>0</formula>
    </cfRule>
  </conditionalFormatting>
  <conditionalFormatting sqref="H609:H612">
    <cfRule type="cellIs" dxfId="713" priority="238" operator="lessThan">
      <formula>0</formula>
    </cfRule>
  </conditionalFormatting>
  <conditionalFormatting sqref="O609:O612">
    <cfRule type="cellIs" dxfId="712" priority="239" operator="lessThan">
      <formula>0</formula>
    </cfRule>
  </conditionalFormatting>
  <conditionalFormatting sqref="C610:J610">
    <cfRule type="cellIs" dxfId="711" priority="240" operator="lessThan">
      <formula>0</formula>
    </cfRule>
  </conditionalFormatting>
  <conditionalFormatting sqref="H610:H612">
    <cfRule type="cellIs" dxfId="710" priority="241" operator="lessThan">
      <formula>0</formula>
    </cfRule>
  </conditionalFormatting>
  <conditionalFormatting sqref="I610 K609:N610 C611:N612">
    <cfRule type="cellIs" dxfId="709" priority="242" operator="lessThan">
      <formula>0</formula>
    </cfRule>
  </conditionalFormatting>
  <conditionalFormatting sqref="P609:P611">
    <cfRule type="cellIs" dxfId="708" priority="243" operator="lessThan">
      <formula>0</formula>
    </cfRule>
  </conditionalFormatting>
  <conditionalFormatting sqref="C338:I338">
    <cfRule type="cellIs" dxfId="707" priority="244" operator="lessThan">
      <formula>0</formula>
    </cfRule>
  </conditionalFormatting>
  <conditionalFormatting sqref="C340:I341">
    <cfRule type="cellIs" dxfId="706" priority="245" operator="lessThan">
      <formula>0</formula>
    </cfRule>
  </conditionalFormatting>
  <conditionalFormatting sqref="O469:P469">
    <cfRule type="cellIs" dxfId="705" priority="246" operator="lessThan">
      <formula>0</formula>
    </cfRule>
  </conditionalFormatting>
  <conditionalFormatting sqref="O462:O465">
    <cfRule type="cellIs" dxfId="704" priority="247" operator="lessThan">
      <formula>0</formula>
    </cfRule>
  </conditionalFormatting>
  <conditionalFormatting sqref="P584:P586">
    <cfRule type="cellIs" dxfId="703" priority="248" operator="lessThan">
      <formula>0</formula>
    </cfRule>
  </conditionalFormatting>
  <conditionalFormatting sqref="B461">
    <cfRule type="cellIs" dxfId="702" priority="249" operator="lessThan">
      <formula>0</formula>
    </cfRule>
  </conditionalFormatting>
  <conditionalFormatting sqref="O589:O592">
    <cfRule type="cellIs" dxfId="701" priority="250" operator="lessThan">
      <formula>0</formula>
    </cfRule>
  </conditionalFormatting>
  <conditionalFormatting sqref="C339:I339">
    <cfRule type="cellIs" dxfId="700" priority="251" operator="lessThan">
      <formula>0</formula>
    </cfRule>
  </conditionalFormatting>
  <conditionalFormatting sqref="C342:I342">
    <cfRule type="cellIs" dxfId="699" priority="252" operator="lessThan">
      <formula>0</formula>
    </cfRule>
  </conditionalFormatting>
  <conditionalFormatting sqref="C352:I353">
    <cfRule type="cellIs" dxfId="698" priority="253" operator="lessThan">
      <formula>0</formula>
    </cfRule>
  </conditionalFormatting>
  <conditionalFormatting sqref="C350:I350">
    <cfRule type="cellIs" dxfId="697" priority="254" operator="lessThan">
      <formula>0</formula>
    </cfRule>
  </conditionalFormatting>
  <conditionalFormatting sqref="C351:I351">
    <cfRule type="cellIs" dxfId="696" priority="255" operator="lessThan">
      <formula>0</formula>
    </cfRule>
  </conditionalFormatting>
  <conditionalFormatting sqref="C354:I354">
    <cfRule type="cellIs" dxfId="695" priority="256" operator="lessThan">
      <formula>0</formula>
    </cfRule>
  </conditionalFormatting>
  <conditionalFormatting sqref="C556:I559">
    <cfRule type="cellIs" dxfId="694" priority="257" operator="lessThan">
      <formula>0</formula>
    </cfRule>
  </conditionalFormatting>
  <conditionalFormatting sqref="C557:I557">
    <cfRule type="cellIs" dxfId="693" priority="258" operator="lessThan">
      <formula>0</formula>
    </cfRule>
  </conditionalFormatting>
  <conditionalFormatting sqref="C558:I559">
    <cfRule type="cellIs" dxfId="692" priority="259" operator="lessThan">
      <formula>0</formula>
    </cfRule>
  </conditionalFormatting>
  <conditionalFormatting sqref="P514">
    <cfRule type="cellIs" dxfId="691" priority="260" operator="lessThan">
      <formula>0</formula>
    </cfRule>
  </conditionalFormatting>
  <conditionalFormatting sqref="P514">
    <cfRule type="cellIs" dxfId="690" priority="261" operator="lessThan">
      <formula>0</formula>
    </cfRule>
  </conditionalFormatting>
  <conditionalFormatting sqref="C572:I575">
    <cfRule type="cellIs" dxfId="689" priority="262" operator="lessThan">
      <formula>0</formula>
    </cfRule>
  </conditionalFormatting>
  <conditionalFormatting sqref="C573:I573">
    <cfRule type="cellIs" dxfId="688" priority="263" operator="lessThan">
      <formula>0</formula>
    </cfRule>
  </conditionalFormatting>
  <conditionalFormatting sqref="C574:I575">
    <cfRule type="cellIs" dxfId="687" priority="264" operator="lessThan">
      <formula>0</formula>
    </cfRule>
  </conditionalFormatting>
  <conditionalFormatting sqref="C448:C451">
    <cfRule type="cellIs" dxfId="686" priority="265" operator="lessThan">
      <formula>0</formula>
    </cfRule>
  </conditionalFormatting>
  <conditionalFormatting sqref="O455:O458">
    <cfRule type="cellIs" dxfId="685" priority="266" operator="lessThan">
      <formula>0</formula>
    </cfRule>
  </conditionalFormatting>
  <conditionalFormatting sqref="P470:P473">
    <cfRule type="cellIs" dxfId="684" priority="267" operator="lessThan">
      <formula>0</formula>
    </cfRule>
  </conditionalFormatting>
  <conditionalFormatting sqref="P474:P475">
    <cfRule type="cellIs" dxfId="683" priority="268" operator="lessThan">
      <formula>0</formula>
    </cfRule>
  </conditionalFormatting>
  <conditionalFormatting sqref="P475">
    <cfRule type="cellIs" dxfId="682" priority="269" operator="lessThan">
      <formula>0</formula>
    </cfRule>
  </conditionalFormatting>
  <conditionalFormatting sqref="P474">
    <cfRule type="cellIs" dxfId="681" priority="270" operator="lessThan">
      <formula>0</formula>
    </cfRule>
  </conditionalFormatting>
  <conditionalFormatting sqref="O470:O473">
    <cfRule type="cellIs" dxfId="680" priority="271" operator="lessThan">
      <formula>0</formula>
    </cfRule>
  </conditionalFormatting>
  <conditionalFormatting sqref="B469">
    <cfRule type="cellIs" dxfId="679" priority="272" operator="lessThan">
      <formula>0</formula>
    </cfRule>
  </conditionalFormatting>
  <conditionalFormatting sqref="C584:N587">
    <cfRule type="cellIs" dxfId="678" priority="273" operator="lessThan">
      <formula>0</formula>
    </cfRule>
  </conditionalFormatting>
  <conditionalFormatting sqref="P587">
    <cfRule type="cellIs" dxfId="677" priority="274" operator="lessThan">
      <formula>0</formula>
    </cfRule>
  </conditionalFormatting>
  <conditionalFormatting sqref="O510:O513">
    <cfRule type="cellIs" dxfId="676" priority="275" operator="lessThan">
      <formula>0</formula>
    </cfRule>
  </conditionalFormatting>
  <conditionalFormatting sqref="H584:H587">
    <cfRule type="cellIs" dxfId="675" priority="276" operator="lessThan">
      <formula>0</formula>
    </cfRule>
  </conditionalFormatting>
  <conditionalFormatting sqref="P467">
    <cfRule type="cellIs" dxfId="674" priority="277" operator="lessThan">
      <formula>0</formula>
    </cfRule>
  </conditionalFormatting>
  <conditionalFormatting sqref="P510:P513 P515 P517:P523">
    <cfRule type="cellIs" dxfId="673" priority="278" operator="lessThan">
      <formula>0</formula>
    </cfRule>
  </conditionalFormatting>
  <conditionalFormatting sqref="O509">
    <cfRule type="cellIs" dxfId="672" priority="279" operator="lessThan">
      <formula>0</formula>
    </cfRule>
  </conditionalFormatting>
  <conditionalFormatting sqref="O517:O521">
    <cfRule type="cellIs" dxfId="671" priority="280" operator="lessThan">
      <formula>0</formula>
    </cfRule>
  </conditionalFormatting>
  <conditionalFormatting sqref="P533:P536 P538">
    <cfRule type="cellIs" dxfId="670" priority="281" operator="lessThan">
      <formula>0</formula>
    </cfRule>
  </conditionalFormatting>
  <conditionalFormatting sqref="B509">
    <cfRule type="cellIs" dxfId="669" priority="282" operator="lessThan">
      <formula>0</formula>
    </cfRule>
  </conditionalFormatting>
  <conditionalFormatting sqref="O532">
    <cfRule type="cellIs" dxfId="668" priority="283" operator="lessThan">
      <formula>0</formula>
    </cfRule>
  </conditionalFormatting>
  <conditionalFormatting sqref="P537">
    <cfRule type="cellIs" dxfId="667" priority="284" operator="lessThan">
      <formula>0</formula>
    </cfRule>
  </conditionalFormatting>
  <conditionalFormatting sqref="P537">
    <cfRule type="cellIs" dxfId="666" priority="285" operator="lessThan">
      <formula>0</formula>
    </cfRule>
  </conditionalFormatting>
  <conditionalFormatting sqref="O533:O536">
    <cfRule type="cellIs" dxfId="665" priority="286" operator="lessThan">
      <formula>0</formula>
    </cfRule>
  </conditionalFormatting>
  <conditionalFormatting sqref="P545 P540:P543">
    <cfRule type="cellIs" dxfId="664" priority="287" operator="lessThan">
      <formula>0</formula>
    </cfRule>
  </conditionalFormatting>
  <conditionalFormatting sqref="P544">
    <cfRule type="cellIs" dxfId="663" priority="288" operator="lessThan">
      <formula>0</formula>
    </cfRule>
  </conditionalFormatting>
  <conditionalFormatting sqref="B532">
    <cfRule type="cellIs" dxfId="662" priority="289" operator="lessThan">
      <formula>0</formula>
    </cfRule>
  </conditionalFormatting>
  <conditionalFormatting sqref="O539">
    <cfRule type="cellIs" dxfId="661" priority="290" operator="lessThan">
      <formula>0</formula>
    </cfRule>
  </conditionalFormatting>
  <conditionalFormatting sqref="O540:O543">
    <cfRule type="cellIs" dxfId="660" priority="291" operator="lessThan">
      <formula>0</formula>
    </cfRule>
  </conditionalFormatting>
  <conditionalFormatting sqref="P544">
    <cfRule type="cellIs" dxfId="659" priority="292" operator="lessThan">
      <formula>0</formula>
    </cfRule>
  </conditionalFormatting>
  <conditionalFormatting sqref="O578:O580 O582">
    <cfRule type="cellIs" dxfId="658" priority="293" operator="lessThan">
      <formula>0</formula>
    </cfRule>
  </conditionalFormatting>
  <conditionalFormatting sqref="P578:P580">
    <cfRule type="cellIs" dxfId="657" priority="294" operator="lessThan">
      <formula>0</formula>
    </cfRule>
  </conditionalFormatting>
  <conditionalFormatting sqref="C580:I580">
    <cfRule type="cellIs" dxfId="656" priority="295" operator="lessThan">
      <formula>0</formula>
    </cfRule>
  </conditionalFormatting>
  <conditionalFormatting sqref="C578:I580">
    <cfRule type="cellIs" dxfId="655" priority="296" operator="lessThan">
      <formula>0</formula>
    </cfRule>
  </conditionalFormatting>
  <conditionalFormatting sqref="B577">
    <cfRule type="cellIs" dxfId="654" priority="297" operator="lessThan">
      <formula>0</formula>
    </cfRule>
  </conditionalFormatting>
  <conditionalFormatting sqref="J578:N580">
    <cfRule type="cellIs" dxfId="653" priority="298" operator="lessThan">
      <formula>0</formula>
    </cfRule>
  </conditionalFormatting>
  <conditionalFormatting sqref="O584:O587">
    <cfRule type="cellIs" dxfId="652" priority="299" operator="lessThan">
      <formula>0</formula>
    </cfRule>
  </conditionalFormatting>
  <conditionalFormatting sqref="P581:P582">
    <cfRule type="cellIs" dxfId="651" priority="300" operator="lessThan">
      <formula>0</formula>
    </cfRule>
  </conditionalFormatting>
  <conditionalFormatting sqref="C589:N592">
    <cfRule type="cellIs" dxfId="650" priority="301" operator="lessThan">
      <formula>0</formula>
    </cfRule>
  </conditionalFormatting>
  <conditionalFormatting sqref="P581:P582">
    <cfRule type="cellIs" dxfId="649" priority="302" operator="lessThan">
      <formula>0</formula>
    </cfRule>
  </conditionalFormatting>
  <conditionalFormatting sqref="J579">
    <cfRule type="cellIs" dxfId="648" priority="303" operator="lessThan">
      <formula>0</formula>
    </cfRule>
  </conditionalFormatting>
  <conditionalFormatting sqref="J580:N580 K578:N579">
    <cfRule type="cellIs" dxfId="647" priority="304" operator="lessThan">
      <formula>0</formula>
    </cfRule>
  </conditionalFormatting>
  <conditionalFormatting sqref="I585 K584:N585 C586:N587">
    <cfRule type="cellIs" dxfId="646" priority="305" operator="lessThan">
      <formula>0</formula>
    </cfRule>
  </conditionalFormatting>
  <conditionalFormatting sqref="P589:P591">
    <cfRule type="cellIs" dxfId="645" priority="306" operator="lessThan">
      <formula>0</formula>
    </cfRule>
  </conditionalFormatting>
  <conditionalFormatting sqref="H590:H592">
    <cfRule type="cellIs" dxfId="644" priority="307" operator="lessThan">
      <formula>0</formula>
    </cfRule>
  </conditionalFormatting>
  <conditionalFormatting sqref="C579:I579">
    <cfRule type="cellIs" dxfId="643" priority="308" operator="lessThan">
      <formula>0</formula>
    </cfRule>
  </conditionalFormatting>
  <conditionalFormatting sqref="P592">
    <cfRule type="cellIs" dxfId="642" priority="309" operator="lessThan">
      <formula>0</formula>
    </cfRule>
  </conditionalFormatting>
  <conditionalFormatting sqref="I589">
    <cfRule type="cellIs" dxfId="641" priority="310" operator="lessThan">
      <formula>0</formula>
    </cfRule>
  </conditionalFormatting>
  <conditionalFormatting sqref="C590:J590">
    <cfRule type="cellIs" dxfId="640" priority="311" operator="lessThan">
      <formula>0</formula>
    </cfRule>
  </conditionalFormatting>
  <conditionalFormatting sqref="P592">
    <cfRule type="cellIs" dxfId="639" priority="312" operator="lessThan">
      <formula>0</formula>
    </cfRule>
  </conditionalFormatting>
  <conditionalFormatting sqref="H589">
    <cfRule type="cellIs" dxfId="638" priority="313" operator="lessThan">
      <formula>0</formula>
    </cfRule>
  </conditionalFormatting>
  <conditionalFormatting sqref="H589:H592">
    <cfRule type="cellIs" dxfId="637" priority="314" operator="lessThan">
      <formula>0</formula>
    </cfRule>
  </conditionalFormatting>
  <conditionalFormatting sqref="B588">
    <cfRule type="cellIs" dxfId="636" priority="315" operator="lessThan">
      <formula>0</formula>
    </cfRule>
  </conditionalFormatting>
  <conditionalFormatting sqref="H584">
    <cfRule type="cellIs" dxfId="635" priority="316" operator="lessThan">
      <formula>0</formula>
    </cfRule>
  </conditionalFormatting>
  <conditionalFormatting sqref="I590 K589:N590 C591:N592">
    <cfRule type="cellIs" dxfId="634" priority="317" operator="lessThan">
      <formula>0</formula>
    </cfRule>
  </conditionalFormatting>
  <conditionalFormatting sqref="H585:H587">
    <cfRule type="cellIs" dxfId="633" priority="318" operator="lessThan">
      <formula>0</formula>
    </cfRule>
  </conditionalFormatting>
  <conditionalFormatting sqref="P587">
    <cfRule type="cellIs" dxfId="632" priority="319" operator="lessThan">
      <formula>0</formula>
    </cfRule>
  </conditionalFormatting>
  <conditionalFormatting sqref="I584">
    <cfRule type="cellIs" dxfId="631" priority="320" operator="lessThan">
      <formula>0</formula>
    </cfRule>
  </conditionalFormatting>
  <conditionalFormatting sqref="H595:H597">
    <cfRule type="cellIs" dxfId="630" priority="321" operator="lessThan">
      <formula>0</formula>
    </cfRule>
  </conditionalFormatting>
  <conditionalFormatting sqref="C585:J585">
    <cfRule type="cellIs" dxfId="629" priority="322" operator="lessThan">
      <formula>0</formula>
    </cfRule>
  </conditionalFormatting>
  <conditionalFormatting sqref="B583">
    <cfRule type="cellIs" dxfId="628" priority="323" operator="lessThan">
      <formula>0</formula>
    </cfRule>
  </conditionalFormatting>
  <conditionalFormatting sqref="P594:P596">
    <cfRule type="cellIs" dxfId="627" priority="324" operator="lessThan">
      <formula>0</formula>
    </cfRule>
  </conditionalFormatting>
  <conditionalFormatting sqref="B593">
    <cfRule type="cellIs" dxfId="626" priority="325" operator="lessThan">
      <formula>0</formula>
    </cfRule>
  </conditionalFormatting>
  <conditionalFormatting sqref="H594">
    <cfRule type="cellIs" dxfId="625" priority="326" operator="lessThan">
      <formula>0</formula>
    </cfRule>
  </conditionalFormatting>
  <conditionalFormatting sqref="O594:O596">
    <cfRule type="cellIs" dxfId="624" priority="327" operator="lessThan">
      <formula>0</formula>
    </cfRule>
  </conditionalFormatting>
  <conditionalFormatting sqref="P597">
    <cfRule type="cellIs" dxfId="623" priority="328" operator="lessThan">
      <formula>0</formula>
    </cfRule>
  </conditionalFormatting>
  <conditionalFormatting sqref="I594">
    <cfRule type="cellIs" dxfId="622" priority="329" operator="lessThan">
      <formula>0</formula>
    </cfRule>
  </conditionalFormatting>
  <conditionalFormatting sqref="P597">
    <cfRule type="cellIs" dxfId="621" priority="330" operator="lessThan">
      <formula>0</formula>
    </cfRule>
  </conditionalFormatting>
  <conditionalFormatting sqref="B571">
    <cfRule type="cellIs" dxfId="620" priority="331" operator="lessThan">
      <formula>0</formula>
    </cfRule>
  </conditionalFormatting>
  <conditionalFormatting sqref="H594:H597">
    <cfRule type="cellIs" dxfId="619" priority="332" operator="lessThan">
      <formula>0</formula>
    </cfRule>
  </conditionalFormatting>
  <conditionalFormatting sqref="C595:J595">
    <cfRule type="cellIs" dxfId="618" priority="333" operator="lessThan">
      <formula>0</formula>
    </cfRule>
  </conditionalFormatting>
  <conditionalFormatting sqref="B571">
    <cfRule type="cellIs" dxfId="617" priority="334" operator="lessThan">
      <formula>0</formula>
    </cfRule>
  </conditionalFormatting>
  <conditionalFormatting sqref="B637">
    <cfRule type="cellIs" dxfId="616" priority="335" operator="lessThan">
      <formula>0</formula>
    </cfRule>
  </conditionalFormatting>
  <conditionalFormatting sqref="B554">
    <cfRule type="cellIs" dxfId="615" priority="336" operator="lessThan">
      <formula>0</formula>
    </cfRule>
  </conditionalFormatting>
  <conditionalFormatting sqref="B554">
    <cfRule type="cellIs" dxfId="614" priority="337" operator="lessThan">
      <formula>0</formula>
    </cfRule>
  </conditionalFormatting>
  <conditionalFormatting sqref="B582">
    <cfRule type="cellIs" dxfId="613" priority="338" operator="lessThan">
      <formula>0</formula>
    </cfRule>
  </conditionalFormatting>
  <conditionalFormatting sqref="B582">
    <cfRule type="cellIs" dxfId="612" priority="339" operator="lessThan">
      <formula>0</formula>
    </cfRule>
  </conditionalFormatting>
  <conditionalFormatting sqref="B613 O613:P614 O618:P618 P615:P617 P619:P620 O621:P622 C625:N625 C630:N632 N633 C643:N643 I644:N650 C645:H648 I634:N636 C638:N641 C650:H650 P629 J627:N628 P623:P627 B664:N667 B637 O630:P651 O628:P628">
    <cfRule type="cellIs" dxfId="611" priority="340" operator="lessThan">
      <formula>0</formula>
    </cfRule>
  </conditionalFormatting>
  <conditionalFormatting sqref="B621">
    <cfRule type="cellIs" dxfId="610" priority="341" operator="lessThan">
      <formula>0</formula>
    </cfRule>
  </conditionalFormatting>
  <conditionalFormatting sqref="B614">
    <cfRule type="cellIs" dxfId="609" priority="342" operator="lessThan">
      <formula>0</formula>
    </cfRule>
  </conditionalFormatting>
  <conditionalFormatting sqref="B618">
    <cfRule type="cellIs" dxfId="608" priority="343" operator="lessThan">
      <formula>0</formula>
    </cfRule>
  </conditionalFormatting>
  <conditionalFormatting sqref="B642">
    <cfRule type="cellIs" dxfId="607" priority="344" operator="lessThan">
      <formula>0</formula>
    </cfRule>
  </conditionalFormatting>
  <conditionalFormatting sqref="B651">
    <cfRule type="cellIs" dxfId="606" priority="345" operator="lessThan">
      <formula>0</formula>
    </cfRule>
  </conditionalFormatting>
  <conditionalFormatting sqref="O637">
    <cfRule type="cellIs" dxfId="605" priority="346" operator="lessThan">
      <formula>0</formula>
    </cfRule>
  </conditionalFormatting>
  <conditionalFormatting sqref="O637">
    <cfRule type="cellIs" dxfId="604" priority="347" operator="lessThan">
      <formula>0</formula>
    </cfRule>
  </conditionalFormatting>
  <conditionalFormatting sqref="O409:P409 P410:P412">
    <cfRule type="cellIs" dxfId="603" priority="348" operator="lessThan">
      <formula>0</formula>
    </cfRule>
  </conditionalFormatting>
  <conditionalFormatting sqref="B403">
    <cfRule type="cellIs" dxfId="602" priority="349" operator="lessThan">
      <formula>0</formula>
    </cfRule>
  </conditionalFormatting>
  <conditionalFormatting sqref="O410:O412">
    <cfRule type="cellIs" dxfId="601" priority="350" operator="lessThan">
      <formula>0</formula>
    </cfRule>
  </conditionalFormatting>
  <conditionalFormatting sqref="O409">
    <cfRule type="cellIs" dxfId="600" priority="351" operator="lessThan">
      <formula>0</formula>
    </cfRule>
  </conditionalFormatting>
  <conditionalFormatting sqref="P413">
    <cfRule type="cellIs" dxfId="599" priority="352" operator="lessThan">
      <formula>0</formula>
    </cfRule>
  </conditionalFormatting>
  <conditionalFormatting sqref="P414">
    <cfRule type="cellIs" dxfId="598" priority="353" operator="lessThan">
      <formula>0</formula>
    </cfRule>
  </conditionalFormatting>
  <conditionalFormatting sqref="B409">
    <cfRule type="cellIs" dxfId="597" priority="354" operator="lessThan">
      <formula>0</formula>
    </cfRule>
  </conditionalFormatting>
  <conditionalFormatting sqref="P413">
    <cfRule type="cellIs" dxfId="596" priority="355" operator="lessThan">
      <formula>0</formula>
    </cfRule>
  </conditionalFormatting>
  <conditionalFormatting sqref="O562:O565">
    <cfRule type="cellIs" dxfId="595" priority="356" operator="lessThan">
      <formula>0</formula>
    </cfRule>
  </conditionalFormatting>
  <conditionalFormatting sqref="P562:P564">
    <cfRule type="cellIs" dxfId="594" priority="357" operator="lessThan">
      <formula>0</formula>
    </cfRule>
  </conditionalFormatting>
  <conditionalFormatting sqref="C627:I627">
    <cfRule type="cellIs" dxfId="593" priority="358" operator="lessThan">
      <formula>0</formula>
    </cfRule>
  </conditionalFormatting>
  <conditionalFormatting sqref="C628:I628">
    <cfRule type="cellIs" dxfId="592" priority="359" operator="lessThan">
      <formula>0</formula>
    </cfRule>
  </conditionalFormatting>
  <conditionalFormatting sqref="C633:M633">
    <cfRule type="cellIs" dxfId="591" priority="360" operator="lessThan">
      <formula>0</formula>
    </cfRule>
  </conditionalFormatting>
  <conditionalFormatting sqref="C622:N622">
    <cfRule type="cellIs" dxfId="590" priority="361" operator="lessThan">
      <formula>0</formula>
    </cfRule>
  </conditionalFormatting>
  <conditionalFormatting sqref="O625">
    <cfRule type="cellIs" dxfId="589" priority="362" operator="lessThan">
      <formula>0</formula>
    </cfRule>
  </conditionalFormatting>
  <conditionalFormatting sqref="O404:O406">
    <cfRule type="cellIs" dxfId="588" priority="363" operator="lessThan">
      <formula>0</formula>
    </cfRule>
  </conditionalFormatting>
  <conditionalFormatting sqref="P407">
    <cfRule type="cellIs" dxfId="587" priority="364" operator="lessThan">
      <formula>0</formula>
    </cfRule>
  </conditionalFormatting>
  <conditionalFormatting sqref="P408">
    <cfRule type="cellIs" dxfId="586" priority="365" operator="lessThan">
      <formula>0</formula>
    </cfRule>
  </conditionalFormatting>
  <conditionalFormatting sqref="O403:P403 P404:P406">
    <cfRule type="cellIs" dxfId="585" priority="366" operator="lessThan">
      <formula>0</formula>
    </cfRule>
  </conditionalFormatting>
  <conditionalFormatting sqref="O403">
    <cfRule type="cellIs" dxfId="584" priority="367" operator="lessThan">
      <formula>0</formula>
    </cfRule>
  </conditionalFormatting>
  <conditionalFormatting sqref="P407">
    <cfRule type="cellIs" dxfId="583" priority="368" operator="lessThan">
      <formula>0</formula>
    </cfRule>
  </conditionalFormatting>
  <conditionalFormatting sqref="I563 K563:N563 C564:N565 K562:M562">
    <cfRule type="cellIs" dxfId="582" priority="369" operator="lessThan">
      <formula>0</formula>
    </cfRule>
  </conditionalFormatting>
  <conditionalFormatting sqref="C563:N565 C562:M562">
    <cfRule type="cellIs" dxfId="581" priority="370" operator="lessThan">
      <formula>0</formula>
    </cfRule>
  </conditionalFormatting>
  <conditionalFormatting sqref="I562">
    <cfRule type="cellIs" dxfId="580" priority="371" operator="lessThan">
      <formula>0</formula>
    </cfRule>
  </conditionalFormatting>
  <conditionalFormatting sqref="P565">
    <cfRule type="cellIs" dxfId="579" priority="372" operator="lessThan">
      <formula>0</formula>
    </cfRule>
  </conditionalFormatting>
  <conditionalFormatting sqref="C563:J563">
    <cfRule type="cellIs" dxfId="578" priority="373" operator="lessThan">
      <formula>0</formula>
    </cfRule>
  </conditionalFormatting>
  <conditionalFormatting sqref="H563:H565">
    <cfRule type="cellIs" dxfId="577" priority="374" operator="lessThan">
      <formula>0</formula>
    </cfRule>
  </conditionalFormatting>
  <conditionalFormatting sqref="P565">
    <cfRule type="cellIs" dxfId="576" priority="375" operator="lessThan">
      <formula>0</formula>
    </cfRule>
  </conditionalFormatting>
  <conditionalFormatting sqref="H562:H565">
    <cfRule type="cellIs" dxfId="575" priority="376" operator="lessThan">
      <formula>0</formula>
    </cfRule>
  </conditionalFormatting>
  <conditionalFormatting sqref="B561">
    <cfRule type="cellIs" dxfId="574" priority="377" operator="lessThan">
      <formula>0</formula>
    </cfRule>
  </conditionalFormatting>
  <conditionalFormatting sqref="H562">
    <cfRule type="cellIs" dxfId="573" priority="378" operator="lessThan">
      <formula>0</formula>
    </cfRule>
  </conditionalFormatting>
  <conditionalFormatting sqref="P567:P569">
    <cfRule type="cellIs" dxfId="572" priority="379" operator="lessThan">
      <formula>0</formula>
    </cfRule>
  </conditionalFormatting>
  <conditionalFormatting sqref="O567:O570">
    <cfRule type="cellIs" dxfId="571" priority="380" operator="lessThan">
      <formula>0</formula>
    </cfRule>
  </conditionalFormatting>
  <conditionalFormatting sqref="I568 C569:N570 K567:M568">
    <cfRule type="cellIs" dxfId="570" priority="381" operator="lessThan">
      <formula>0</formula>
    </cfRule>
  </conditionalFormatting>
  <conditionalFormatting sqref="C569:N570 C567:M568">
    <cfRule type="cellIs" dxfId="569" priority="382" operator="lessThan">
      <formula>0</formula>
    </cfRule>
  </conditionalFormatting>
  <conditionalFormatting sqref="I567">
    <cfRule type="cellIs" dxfId="568" priority="383" operator="lessThan">
      <formula>0</formula>
    </cfRule>
  </conditionalFormatting>
  <conditionalFormatting sqref="C568:J568">
    <cfRule type="cellIs" dxfId="567" priority="384" operator="lessThan">
      <formula>0</formula>
    </cfRule>
  </conditionalFormatting>
  <conditionalFormatting sqref="P570">
    <cfRule type="cellIs" dxfId="566" priority="385" operator="lessThan">
      <formula>0</formula>
    </cfRule>
  </conditionalFormatting>
  <conditionalFormatting sqref="P570">
    <cfRule type="cellIs" dxfId="565" priority="386" operator="lessThan">
      <formula>0</formula>
    </cfRule>
  </conditionalFormatting>
  <conditionalFormatting sqref="H567:H570">
    <cfRule type="cellIs" dxfId="564" priority="387" operator="lessThan">
      <formula>0</formula>
    </cfRule>
  </conditionalFormatting>
  <conditionalFormatting sqref="H567">
    <cfRule type="cellIs" dxfId="563" priority="388" operator="lessThan">
      <formula>0</formula>
    </cfRule>
  </conditionalFormatting>
  <conditionalFormatting sqref="H568:H570">
    <cfRule type="cellIs" dxfId="562" priority="389" operator="lessThan">
      <formula>0</formula>
    </cfRule>
  </conditionalFormatting>
  <conditionalFormatting sqref="B566">
    <cfRule type="cellIs" dxfId="561" priority="390" operator="lessThan">
      <formula>0</formula>
    </cfRule>
  </conditionalFormatting>
  <conditionalFormatting sqref="N352">
    <cfRule type="cellIs" dxfId="560" priority="391" operator="lessThan">
      <formula>0</formula>
    </cfRule>
  </conditionalFormatting>
  <conditionalFormatting sqref="N358">
    <cfRule type="cellIs" dxfId="559" priority="392" operator="lessThan">
      <formula>0</formula>
    </cfRule>
  </conditionalFormatting>
  <conditionalFormatting sqref="N364">
    <cfRule type="cellIs" dxfId="558" priority="393" operator="lessThan">
      <formula>0</formula>
    </cfRule>
  </conditionalFormatting>
  <conditionalFormatting sqref="N346">
    <cfRule type="cellIs" dxfId="557" priority="394" operator="lessThan">
      <formula>0</formula>
    </cfRule>
  </conditionalFormatting>
  <conditionalFormatting sqref="B363">
    <cfRule type="cellIs" dxfId="556" priority="395" operator="lessThan">
      <formula>0</formula>
    </cfRule>
  </conditionalFormatting>
  <conditionalFormatting sqref="B551">
    <cfRule type="cellIs" dxfId="555" priority="396" operator="lessThan">
      <formula>0</formula>
    </cfRule>
  </conditionalFormatting>
  <conditionalFormatting sqref="B358:B359">
    <cfRule type="cellIs" dxfId="554" priority="397" operator="lessThan">
      <formula>0</formula>
    </cfRule>
  </conditionalFormatting>
  <conditionalFormatting sqref="B364:B365">
    <cfRule type="cellIs" dxfId="553" priority="398" operator="lessThan">
      <formula>0</formula>
    </cfRule>
  </conditionalFormatting>
  <conditionalFormatting sqref="C338:M341">
    <cfRule type="cellIs" dxfId="552" priority="399" operator="lessThan">
      <formula>0</formula>
    </cfRule>
  </conditionalFormatting>
  <conditionalFormatting sqref="B415">
    <cfRule type="cellIs" dxfId="551" priority="400" operator="lessThan">
      <formula>0</formula>
    </cfRule>
  </conditionalFormatting>
  <conditionalFormatting sqref="B415">
    <cfRule type="cellIs" dxfId="550" priority="401" operator="lessThan">
      <formula>0</formula>
    </cfRule>
  </conditionalFormatting>
  <conditionalFormatting sqref="B378 B384 B368:B372 B362:B366 B356:B360 B350:B354 B344:B348 B338:B342">
    <cfRule type="cellIs" dxfId="549" priority="402" operator="lessThan">
      <formula>0</formula>
    </cfRule>
  </conditionalFormatting>
  <conditionalFormatting sqref="B346:B347">
    <cfRule type="cellIs" dxfId="548" priority="403" operator="lessThan">
      <formula>0</formula>
    </cfRule>
  </conditionalFormatting>
  <conditionalFormatting sqref="B344">
    <cfRule type="cellIs" dxfId="547" priority="404" operator="lessThan">
      <formula>0</formula>
    </cfRule>
  </conditionalFormatting>
  <conditionalFormatting sqref="B548:B550">
    <cfRule type="cellIs" dxfId="546" priority="405" operator="lessThan">
      <formula>0</formula>
    </cfRule>
  </conditionalFormatting>
  <conditionalFormatting sqref="B547">
    <cfRule type="cellIs" dxfId="545" priority="406" operator="lessThan">
      <formula>0</formula>
    </cfRule>
  </conditionalFormatting>
  <conditionalFormatting sqref="B384">
    <cfRule type="cellIs" dxfId="544" priority="407" operator="lessThan">
      <formula>0</formula>
    </cfRule>
  </conditionalFormatting>
  <conditionalFormatting sqref="B345">
    <cfRule type="cellIs" dxfId="543" priority="408" operator="lessThan">
      <formula>0</formula>
    </cfRule>
  </conditionalFormatting>
  <conditionalFormatting sqref="B356">
    <cfRule type="cellIs" dxfId="542" priority="409" operator="lessThan">
      <formula>0</formula>
    </cfRule>
  </conditionalFormatting>
  <conditionalFormatting sqref="B357">
    <cfRule type="cellIs" dxfId="541" priority="410" operator="lessThan">
      <formula>0</formula>
    </cfRule>
  </conditionalFormatting>
  <conditionalFormatting sqref="B362">
    <cfRule type="cellIs" dxfId="540" priority="411" operator="lessThan">
      <formula>0</formula>
    </cfRule>
  </conditionalFormatting>
  <conditionalFormatting sqref="B370:B371">
    <cfRule type="cellIs" dxfId="539" priority="412" operator="lessThan">
      <formula>0</formula>
    </cfRule>
  </conditionalFormatting>
  <conditionalFormatting sqref="B368">
    <cfRule type="cellIs" dxfId="538" priority="413" operator="lessThan">
      <formula>0</formula>
    </cfRule>
  </conditionalFormatting>
  <conditionalFormatting sqref="B369">
    <cfRule type="cellIs" dxfId="537" priority="414" operator="lessThan">
      <formula>0</formula>
    </cfRule>
  </conditionalFormatting>
  <conditionalFormatting sqref="B378">
    <cfRule type="cellIs" dxfId="536" priority="415" operator="lessThan">
      <formula>0</formula>
    </cfRule>
  </conditionalFormatting>
  <conditionalFormatting sqref="B372">
    <cfRule type="cellIs" dxfId="535" priority="416" operator="lessThan">
      <formula>0</formula>
    </cfRule>
  </conditionalFormatting>
  <conditionalFormatting sqref="B366">
    <cfRule type="cellIs" dxfId="534" priority="417" operator="lessThan">
      <formula>0</formula>
    </cfRule>
  </conditionalFormatting>
  <conditionalFormatting sqref="B360">
    <cfRule type="cellIs" dxfId="533" priority="418" operator="lessThan">
      <formula>0</formula>
    </cfRule>
  </conditionalFormatting>
  <conditionalFormatting sqref="B348">
    <cfRule type="cellIs" dxfId="532" priority="419" operator="lessThan">
      <formula>0</formula>
    </cfRule>
  </conditionalFormatting>
  <conditionalFormatting sqref="B604:B607">
    <cfRule type="cellIs" dxfId="531" priority="420" operator="lessThan">
      <formula>0</formula>
    </cfRule>
  </conditionalFormatting>
  <conditionalFormatting sqref="B599:B602">
    <cfRule type="cellIs" dxfId="530" priority="421" operator="lessThan">
      <formula>0</formula>
    </cfRule>
  </conditionalFormatting>
  <conditionalFormatting sqref="B600">
    <cfRule type="cellIs" dxfId="529" priority="422" operator="lessThan">
      <formula>0</formula>
    </cfRule>
  </conditionalFormatting>
  <conditionalFormatting sqref="B601:B602">
    <cfRule type="cellIs" dxfId="528" priority="423" operator="lessThan">
      <formula>0</formula>
    </cfRule>
  </conditionalFormatting>
  <conditionalFormatting sqref="B611:B612">
    <cfRule type="cellIs" dxfId="527" priority="424" operator="lessThan">
      <formula>0</formula>
    </cfRule>
  </conditionalFormatting>
  <conditionalFormatting sqref="B605">
    <cfRule type="cellIs" dxfId="526" priority="425" operator="lessThan">
      <formula>0</formula>
    </cfRule>
  </conditionalFormatting>
  <conditionalFormatting sqref="B606:B607">
    <cfRule type="cellIs" dxfId="525" priority="426" operator="lessThan">
      <formula>0</formula>
    </cfRule>
  </conditionalFormatting>
  <conditionalFormatting sqref="B609:B612">
    <cfRule type="cellIs" dxfId="524" priority="427" operator="lessThan">
      <formula>0</formula>
    </cfRule>
  </conditionalFormatting>
  <conditionalFormatting sqref="B610">
    <cfRule type="cellIs" dxfId="523" priority="428" operator="lessThan">
      <formula>0</formula>
    </cfRule>
  </conditionalFormatting>
  <conditionalFormatting sqref="B352:B353">
    <cfRule type="cellIs" dxfId="522" priority="429" operator="lessThan">
      <formula>0</formula>
    </cfRule>
  </conditionalFormatting>
  <conditionalFormatting sqref="B342">
    <cfRule type="cellIs" dxfId="521" priority="430" operator="lessThan">
      <formula>0</formula>
    </cfRule>
  </conditionalFormatting>
  <conditionalFormatting sqref="B380:N380">
    <cfRule type="cellIs" dxfId="520" priority="431" operator="lessThan">
      <formula>0</formula>
    </cfRule>
  </conditionalFormatting>
  <conditionalFormatting sqref="B374:N374">
    <cfRule type="cellIs" dxfId="519" priority="432" operator="lessThan">
      <formula>0</formula>
    </cfRule>
  </conditionalFormatting>
  <conditionalFormatting sqref="B374:N374">
    <cfRule type="cellIs" dxfId="518" priority="433" operator="lessThan">
      <formula>0</formula>
    </cfRule>
  </conditionalFormatting>
  <conditionalFormatting sqref="B340:B341">
    <cfRule type="cellIs" dxfId="517" priority="434" operator="lessThan">
      <formula>0</formula>
    </cfRule>
  </conditionalFormatting>
  <conditionalFormatting sqref="B338">
    <cfRule type="cellIs" dxfId="516" priority="435" operator="lessThan">
      <formula>0</formula>
    </cfRule>
  </conditionalFormatting>
  <conditionalFormatting sqref="B339">
    <cfRule type="cellIs" dxfId="515" priority="436" operator="lessThan">
      <formula>0</formula>
    </cfRule>
  </conditionalFormatting>
  <conditionalFormatting sqref="B350">
    <cfRule type="cellIs" dxfId="514" priority="437" operator="lessThan">
      <formula>0</formula>
    </cfRule>
  </conditionalFormatting>
  <conditionalFormatting sqref="B351">
    <cfRule type="cellIs" dxfId="513" priority="438" operator="lessThan">
      <formula>0</formula>
    </cfRule>
  </conditionalFormatting>
  <conditionalFormatting sqref="B354">
    <cfRule type="cellIs" dxfId="512" priority="439" operator="lessThan">
      <formula>0</formula>
    </cfRule>
  </conditionalFormatting>
  <conditionalFormatting sqref="B556:B559">
    <cfRule type="cellIs" dxfId="511" priority="440" operator="lessThan">
      <formula>0</formula>
    </cfRule>
  </conditionalFormatting>
  <conditionalFormatting sqref="B557">
    <cfRule type="cellIs" dxfId="510" priority="441" operator="lessThan">
      <formula>0</formula>
    </cfRule>
  </conditionalFormatting>
  <conditionalFormatting sqref="B558:B559">
    <cfRule type="cellIs" dxfId="509" priority="442" operator="lessThan">
      <formula>0</formula>
    </cfRule>
  </conditionalFormatting>
  <conditionalFormatting sqref="B576">
    <cfRule type="cellIs" dxfId="508" priority="443" operator="lessThan">
      <formula>0</formula>
    </cfRule>
  </conditionalFormatting>
  <conditionalFormatting sqref="B576">
    <cfRule type="cellIs" dxfId="507" priority="444" operator="lessThan">
      <formula>0</formula>
    </cfRule>
  </conditionalFormatting>
  <conditionalFormatting sqref="B572:B575">
    <cfRule type="cellIs" dxfId="506" priority="445" operator="lessThan">
      <formula>0</formula>
    </cfRule>
  </conditionalFormatting>
  <conditionalFormatting sqref="B573">
    <cfRule type="cellIs" dxfId="505" priority="446" operator="lessThan">
      <formula>0</formula>
    </cfRule>
  </conditionalFormatting>
  <conditionalFormatting sqref="B574:B575">
    <cfRule type="cellIs" dxfId="504" priority="447" operator="lessThan">
      <formula>0</formula>
    </cfRule>
  </conditionalFormatting>
  <conditionalFormatting sqref="N377">
    <cfRule type="cellIs" dxfId="503" priority="448" operator="lessThan">
      <formula>0</formula>
    </cfRule>
  </conditionalFormatting>
  <conditionalFormatting sqref="B380:N380">
    <cfRule type="cellIs" dxfId="502" priority="449" operator="lessThan">
      <formula>0</formula>
    </cfRule>
  </conditionalFormatting>
  <conditionalFormatting sqref="B534:B536">
    <cfRule type="cellIs" dxfId="501" priority="450" operator="lessThan">
      <formula>0</formula>
    </cfRule>
  </conditionalFormatting>
  <conditionalFormatting sqref="B537">
    <cfRule type="cellIs" dxfId="500" priority="451" operator="lessThan">
      <formula>0</formula>
    </cfRule>
  </conditionalFormatting>
  <conditionalFormatting sqref="B533">
    <cfRule type="cellIs" dxfId="499" priority="452" operator="lessThan">
      <formula>0</formula>
    </cfRule>
  </conditionalFormatting>
  <conditionalFormatting sqref="B580:B581">
    <cfRule type="cellIs" dxfId="498" priority="453" operator="lessThan">
      <formula>0</formula>
    </cfRule>
  </conditionalFormatting>
  <conditionalFormatting sqref="B578:B581">
    <cfRule type="cellIs" dxfId="497" priority="454" operator="lessThan">
      <formula>0</formula>
    </cfRule>
  </conditionalFormatting>
  <conditionalFormatting sqref="B589:B592">
    <cfRule type="cellIs" dxfId="496" priority="455" operator="lessThan">
      <formula>0</formula>
    </cfRule>
  </conditionalFormatting>
  <conditionalFormatting sqref="B586:B587">
    <cfRule type="cellIs" dxfId="495" priority="456" operator="lessThan">
      <formula>0</formula>
    </cfRule>
  </conditionalFormatting>
  <conditionalFormatting sqref="B579">
    <cfRule type="cellIs" dxfId="494" priority="457" operator="lessThan">
      <formula>0</formula>
    </cfRule>
  </conditionalFormatting>
  <conditionalFormatting sqref="B584:B587">
    <cfRule type="cellIs" dxfId="493" priority="458" operator="lessThan">
      <formula>0</formula>
    </cfRule>
  </conditionalFormatting>
  <conditionalFormatting sqref="B590">
    <cfRule type="cellIs" dxfId="492" priority="459" operator="lessThan">
      <formula>0</formula>
    </cfRule>
  </conditionalFormatting>
  <conditionalFormatting sqref="B591:B592">
    <cfRule type="cellIs" dxfId="491" priority="460" operator="lessThan">
      <formula>0</formula>
    </cfRule>
  </conditionalFormatting>
  <conditionalFormatting sqref="B585">
    <cfRule type="cellIs" dxfId="490" priority="461" operator="lessThan">
      <formula>0</formula>
    </cfRule>
  </conditionalFormatting>
  <conditionalFormatting sqref="B594:B597">
    <cfRule type="cellIs" dxfId="489" priority="462" operator="lessThan">
      <formula>0</formula>
    </cfRule>
  </conditionalFormatting>
  <conditionalFormatting sqref="B595">
    <cfRule type="cellIs" dxfId="488" priority="463" operator="lessThan">
      <formula>0</formula>
    </cfRule>
  </conditionalFormatting>
  <conditionalFormatting sqref="B596:B597">
    <cfRule type="cellIs" dxfId="487" priority="464" operator="lessThan">
      <formula>0</formula>
    </cfRule>
  </conditionalFormatting>
  <conditionalFormatting sqref="B625 B630:B632 B643 B645:B648 B638:B641 B650">
    <cfRule type="cellIs" dxfId="486" priority="465" operator="lessThan">
      <formula>0</formula>
    </cfRule>
  </conditionalFormatting>
  <conditionalFormatting sqref="N365">
    <cfRule type="cellIs" dxfId="485" priority="466" operator="lessThan">
      <formula>0</formula>
    </cfRule>
  </conditionalFormatting>
  <conditionalFormatting sqref="N359">
    <cfRule type="cellIs" dxfId="484" priority="467" operator="lessThan">
      <formula>0</formula>
    </cfRule>
  </conditionalFormatting>
  <conditionalFormatting sqref="B374:N374">
    <cfRule type="cellIs" dxfId="483" priority="468" operator="lessThan">
      <formula>0</formula>
    </cfRule>
  </conditionalFormatting>
  <conditionalFormatting sqref="N371">
    <cfRule type="cellIs" dxfId="482" priority="469" operator="lessThan">
      <formula>0</formula>
    </cfRule>
  </conditionalFormatting>
  <conditionalFormatting sqref="B374:N374">
    <cfRule type="cellIs" dxfId="481" priority="470" operator="lessThan">
      <formula>0</formula>
    </cfRule>
  </conditionalFormatting>
  <conditionalFormatting sqref="B374:N374">
    <cfRule type="cellIs" dxfId="480" priority="471" operator="lessThan">
      <formula>0</formula>
    </cfRule>
  </conditionalFormatting>
  <conditionalFormatting sqref="B627">
    <cfRule type="cellIs" dxfId="479" priority="472" operator="lessThan">
      <formula>0</formula>
    </cfRule>
  </conditionalFormatting>
  <conditionalFormatting sqref="B628">
    <cfRule type="cellIs" dxfId="478" priority="473" operator="lessThan">
      <formula>0</formula>
    </cfRule>
  </conditionalFormatting>
  <conditionalFormatting sqref="B633">
    <cfRule type="cellIs" dxfId="477" priority="474" operator="lessThan">
      <formula>0</formula>
    </cfRule>
  </conditionalFormatting>
  <conditionalFormatting sqref="B622">
    <cfRule type="cellIs" dxfId="476" priority="475" operator="lessThan">
      <formula>0</formula>
    </cfRule>
  </conditionalFormatting>
  <conditionalFormatting sqref="B564:B565">
    <cfRule type="cellIs" dxfId="475" priority="476" operator="lessThan">
      <formula>0</formula>
    </cfRule>
  </conditionalFormatting>
  <conditionalFormatting sqref="B562:B565">
    <cfRule type="cellIs" dxfId="474" priority="477" operator="lessThan">
      <formula>0</formula>
    </cfRule>
  </conditionalFormatting>
  <conditionalFormatting sqref="B563">
    <cfRule type="cellIs" dxfId="473" priority="478" operator="lessThan">
      <formula>0</formula>
    </cfRule>
  </conditionalFormatting>
  <conditionalFormatting sqref="B569:B570">
    <cfRule type="cellIs" dxfId="472" priority="479" operator="lessThan">
      <formula>0</formula>
    </cfRule>
  </conditionalFormatting>
  <conditionalFormatting sqref="B567:B570">
    <cfRule type="cellIs" dxfId="471" priority="480" operator="lessThan">
      <formula>0</formula>
    </cfRule>
  </conditionalFormatting>
  <conditionalFormatting sqref="B568">
    <cfRule type="cellIs" dxfId="470" priority="481" operator="lessThan">
      <formula>0</formula>
    </cfRule>
  </conditionalFormatting>
  <conditionalFormatting sqref="B338:B341">
    <cfRule type="cellIs" dxfId="469" priority="482" operator="lessThan">
      <formula>0</formula>
    </cfRule>
  </conditionalFormatting>
  <conditionalFormatting sqref="N347">
    <cfRule type="cellIs" dxfId="468" priority="483" operator="lessThan">
      <formula>0</formula>
    </cfRule>
  </conditionalFormatting>
  <conditionalFormatting sqref="N353">
    <cfRule type="cellIs" dxfId="467" priority="484" operator="lessThan">
      <formula>0</formula>
    </cfRule>
  </conditionalFormatting>
  <conditionalFormatting sqref="B374:N374">
    <cfRule type="cellIs" dxfId="466" priority="485" operator="lessThan">
      <formula>0</formula>
    </cfRule>
  </conditionalFormatting>
  <conditionalFormatting sqref="B374:N374">
    <cfRule type="cellIs" dxfId="465" priority="486" operator="lessThan">
      <formula>0</formula>
    </cfRule>
  </conditionalFormatting>
  <conditionalFormatting sqref="B374:N374">
    <cfRule type="cellIs" dxfId="464" priority="487" operator="lessThan">
      <formula>0</formula>
    </cfRule>
  </conditionalFormatting>
  <conditionalFormatting sqref="B380:N380">
    <cfRule type="cellIs" dxfId="463" priority="488" operator="lessThan">
      <formula>0</formula>
    </cfRule>
  </conditionalFormatting>
  <conditionalFormatting sqref="B380:N380">
    <cfRule type="cellIs" dxfId="462" priority="489" operator="lessThan">
      <formula>0</formula>
    </cfRule>
  </conditionalFormatting>
  <conditionalFormatting sqref="B380:N380">
    <cfRule type="cellIs" dxfId="461" priority="490" operator="lessThan">
      <formula>0</formula>
    </cfRule>
  </conditionalFormatting>
  <conditionalFormatting sqref="B380:N380">
    <cfRule type="cellIs" dxfId="460" priority="491" operator="lessThan">
      <formula>0</formula>
    </cfRule>
  </conditionalFormatting>
  <conditionalFormatting sqref="B380:N380">
    <cfRule type="cellIs" dxfId="459" priority="492" operator="lessThan">
      <formula>0</formula>
    </cfRule>
  </conditionalFormatting>
  <conditionalFormatting sqref="B380:N380">
    <cfRule type="cellIs" dxfId="458" priority="493" operator="lessThan">
      <formula>0</formula>
    </cfRule>
  </conditionalFormatting>
  <conditionalFormatting sqref="B386:N386">
    <cfRule type="cellIs" dxfId="457" priority="494" operator="lessThan">
      <formula>0</formula>
    </cfRule>
  </conditionalFormatting>
  <conditionalFormatting sqref="N383">
    <cfRule type="cellIs" dxfId="456" priority="495" operator="lessThan">
      <formula>0</formula>
    </cfRule>
  </conditionalFormatting>
  <conditionalFormatting sqref="B386:N386">
    <cfRule type="cellIs" dxfId="455" priority="496" operator="lessThan">
      <formula>0</formula>
    </cfRule>
  </conditionalFormatting>
  <conditionalFormatting sqref="B386:N386">
    <cfRule type="cellIs" dxfId="454" priority="497" operator="lessThan">
      <formula>0</formula>
    </cfRule>
  </conditionalFormatting>
  <conditionalFormatting sqref="B386:N386">
    <cfRule type="cellIs" dxfId="453" priority="498" operator="lessThan">
      <formula>0</formula>
    </cfRule>
  </conditionalFormatting>
  <conditionalFormatting sqref="B386:N386">
    <cfRule type="cellIs" dxfId="452" priority="499" operator="lessThan">
      <formula>0</formula>
    </cfRule>
  </conditionalFormatting>
  <conditionalFormatting sqref="B386:N386">
    <cfRule type="cellIs" dxfId="451" priority="500" operator="lessThan">
      <formula>0</formula>
    </cfRule>
  </conditionalFormatting>
  <conditionalFormatting sqref="B386:N386">
    <cfRule type="cellIs" dxfId="450" priority="501" operator="lessThan">
      <formula>0</formula>
    </cfRule>
  </conditionalFormatting>
  <conditionalFormatting sqref="B386:N386">
    <cfRule type="cellIs" dxfId="449" priority="502" operator="lessThan">
      <formula>0</formula>
    </cfRule>
  </conditionalFormatting>
  <conditionalFormatting sqref="N389">
    <cfRule type="cellIs" dxfId="448" priority="503" operator="lessThan">
      <formula>0</formula>
    </cfRule>
  </conditionalFormatting>
  <conditionalFormatting sqref="N342">
    <cfRule type="cellIs" dxfId="447" priority="504" operator="lessThan">
      <formula>0</formula>
    </cfRule>
  </conditionalFormatting>
  <conditionalFormatting sqref="N348">
    <cfRule type="cellIs" dxfId="446" priority="505" operator="lessThan">
      <formula>0</formula>
    </cfRule>
  </conditionalFormatting>
  <conditionalFormatting sqref="N348">
    <cfRule type="cellIs" dxfId="445" priority="506" operator="lessThan">
      <formula>0</formula>
    </cfRule>
  </conditionalFormatting>
  <conditionalFormatting sqref="N354">
    <cfRule type="cellIs" dxfId="444" priority="507" operator="lessThan">
      <formula>0</formula>
    </cfRule>
  </conditionalFormatting>
  <conditionalFormatting sqref="N354">
    <cfRule type="cellIs" dxfId="443" priority="508" operator="lessThan">
      <formula>0</formula>
    </cfRule>
  </conditionalFormatting>
  <conditionalFormatting sqref="N360">
    <cfRule type="cellIs" dxfId="442" priority="509" operator="lessThan">
      <formula>0</formula>
    </cfRule>
  </conditionalFormatting>
  <conditionalFormatting sqref="N360">
    <cfRule type="cellIs" dxfId="441" priority="510" operator="lessThan">
      <formula>0</formula>
    </cfRule>
  </conditionalFormatting>
  <conditionalFormatting sqref="N366">
    <cfRule type="cellIs" dxfId="440" priority="511" operator="lessThan">
      <formula>0</formula>
    </cfRule>
  </conditionalFormatting>
  <conditionalFormatting sqref="N366">
    <cfRule type="cellIs" dxfId="439" priority="512" operator="lessThan">
      <formula>0</formula>
    </cfRule>
  </conditionalFormatting>
  <conditionalFormatting sqref="N372">
    <cfRule type="cellIs" dxfId="438" priority="513" operator="lessThan">
      <formula>0</formula>
    </cfRule>
  </conditionalFormatting>
  <conditionalFormatting sqref="N372">
    <cfRule type="cellIs" dxfId="437" priority="514" operator="lessThan">
      <formula>0</formula>
    </cfRule>
  </conditionalFormatting>
  <conditionalFormatting sqref="N378">
    <cfRule type="cellIs" dxfId="436" priority="515" operator="lessThan">
      <formula>0</formula>
    </cfRule>
  </conditionalFormatting>
  <conditionalFormatting sqref="N378">
    <cfRule type="cellIs" dxfId="435" priority="516" operator="lessThan">
      <formula>0</formula>
    </cfRule>
  </conditionalFormatting>
  <conditionalFormatting sqref="N384">
    <cfRule type="cellIs" dxfId="434" priority="517" operator="lessThan">
      <formula>0</formula>
    </cfRule>
  </conditionalFormatting>
  <conditionalFormatting sqref="N384">
    <cfRule type="cellIs" dxfId="433" priority="518" operator="lessThan">
      <formula>0</formula>
    </cfRule>
  </conditionalFormatting>
  <conditionalFormatting sqref="C396:M396">
    <cfRule type="cellIs" dxfId="432" priority="519" operator="lessThan">
      <formula>0</formula>
    </cfRule>
  </conditionalFormatting>
  <conditionalFormatting sqref="C396:M396">
    <cfRule type="cellIs" dxfId="431" priority="520" operator="lessThan">
      <formula>0</formula>
    </cfRule>
  </conditionalFormatting>
  <conditionalFormatting sqref="H396">
    <cfRule type="cellIs" dxfId="430" priority="521" operator="lessThan">
      <formula>0</formula>
    </cfRule>
  </conditionalFormatting>
  <conditionalFormatting sqref="B396">
    <cfRule type="cellIs" dxfId="429" priority="522" operator="lessThan">
      <formula>0</formula>
    </cfRule>
  </conditionalFormatting>
  <conditionalFormatting sqref="B396">
    <cfRule type="cellIs" dxfId="428" priority="523" operator="lessThan">
      <formula>0</formula>
    </cfRule>
  </conditionalFormatting>
  <conditionalFormatting sqref="B392:N392">
    <cfRule type="cellIs" dxfId="427" priority="524" operator="lessThan">
      <formula>0</formula>
    </cfRule>
  </conditionalFormatting>
  <conditionalFormatting sqref="B392:N392">
    <cfRule type="cellIs" dxfId="426" priority="525" operator="lessThan">
      <formula>0</formula>
    </cfRule>
  </conditionalFormatting>
  <conditionalFormatting sqref="B392:N392">
    <cfRule type="cellIs" dxfId="425" priority="526" operator="lessThan">
      <formula>0</formula>
    </cfRule>
  </conditionalFormatting>
  <conditionalFormatting sqref="B392:N392">
    <cfRule type="cellIs" dxfId="424" priority="527" operator="lessThan">
      <formula>0</formula>
    </cfRule>
  </conditionalFormatting>
  <conditionalFormatting sqref="B392:N392">
    <cfRule type="cellIs" dxfId="423" priority="528" operator="lessThan">
      <formula>0</formula>
    </cfRule>
  </conditionalFormatting>
  <conditionalFormatting sqref="B392:N392">
    <cfRule type="cellIs" dxfId="422" priority="529" operator="lessThan">
      <formula>0</formula>
    </cfRule>
  </conditionalFormatting>
  <conditionalFormatting sqref="B392:N392">
    <cfRule type="cellIs" dxfId="421" priority="530" operator="lessThan">
      <formula>0</formula>
    </cfRule>
  </conditionalFormatting>
  <conditionalFormatting sqref="B392:N392">
    <cfRule type="cellIs" dxfId="420" priority="531" operator="lessThan">
      <formula>0</formula>
    </cfRule>
  </conditionalFormatting>
  <conditionalFormatting sqref="N395">
    <cfRule type="cellIs" dxfId="419" priority="532" operator="lessThan">
      <formula>0</formula>
    </cfRule>
  </conditionalFormatting>
  <conditionalFormatting sqref="N396">
    <cfRule type="cellIs" dxfId="418" priority="533" operator="lessThan">
      <formula>0</formula>
    </cfRule>
  </conditionalFormatting>
  <conditionalFormatting sqref="N396">
    <cfRule type="cellIs" dxfId="417" priority="534" operator="lessThan">
      <formula>0</formula>
    </cfRule>
  </conditionalFormatting>
  <conditionalFormatting sqref="C402:M402">
    <cfRule type="cellIs" dxfId="416" priority="535" operator="lessThan">
      <formula>0</formula>
    </cfRule>
  </conditionalFormatting>
  <conditionalFormatting sqref="C402:M402">
    <cfRule type="cellIs" dxfId="415" priority="536" operator="lessThan">
      <formula>0</formula>
    </cfRule>
  </conditionalFormatting>
  <conditionalFormatting sqref="H402">
    <cfRule type="cellIs" dxfId="414" priority="537" operator="lessThan">
      <formula>0</formula>
    </cfRule>
  </conditionalFormatting>
  <conditionalFormatting sqref="B402">
    <cfRule type="cellIs" dxfId="413" priority="538" operator="lessThan">
      <formula>0</formula>
    </cfRule>
  </conditionalFormatting>
  <conditionalFormatting sqref="B402">
    <cfRule type="cellIs" dxfId="412" priority="539" operator="lessThan">
      <formula>0</formula>
    </cfRule>
  </conditionalFormatting>
  <conditionalFormatting sqref="B398:N398">
    <cfRule type="cellIs" dxfId="411" priority="540" operator="lessThan">
      <formula>0</formula>
    </cfRule>
  </conditionalFormatting>
  <conditionalFormatting sqref="B398:N398">
    <cfRule type="cellIs" dxfId="410" priority="541" operator="lessThan">
      <formula>0</formula>
    </cfRule>
  </conditionalFormatting>
  <conditionalFormatting sqref="B398:N398">
    <cfRule type="cellIs" dxfId="409" priority="542" operator="lessThan">
      <formula>0</formula>
    </cfRule>
  </conditionalFormatting>
  <conditionalFormatting sqref="B398:N398">
    <cfRule type="cellIs" dxfId="408" priority="543" operator="lessThan">
      <formula>0</formula>
    </cfRule>
  </conditionalFormatting>
  <conditionalFormatting sqref="B398:N398">
    <cfRule type="cellIs" dxfId="407" priority="544" operator="lessThan">
      <formula>0</formula>
    </cfRule>
  </conditionalFormatting>
  <conditionalFormatting sqref="B398:N398">
    <cfRule type="cellIs" dxfId="406" priority="545" operator="lessThan">
      <formula>0</formula>
    </cfRule>
  </conditionalFormatting>
  <conditionalFormatting sqref="B398:N398">
    <cfRule type="cellIs" dxfId="405" priority="546" operator="lessThan">
      <formula>0</formula>
    </cfRule>
  </conditionalFormatting>
  <conditionalFormatting sqref="B398:N398">
    <cfRule type="cellIs" dxfId="404" priority="547" operator="lessThan">
      <formula>0</formula>
    </cfRule>
  </conditionalFormatting>
  <conditionalFormatting sqref="N401">
    <cfRule type="cellIs" dxfId="403" priority="548" operator="lessThan">
      <formula>0</formula>
    </cfRule>
  </conditionalFormatting>
  <conditionalFormatting sqref="N402">
    <cfRule type="cellIs" dxfId="402" priority="549" operator="lessThan">
      <formula>0</formula>
    </cfRule>
  </conditionalFormatting>
  <conditionalFormatting sqref="N402">
    <cfRule type="cellIs" dxfId="401" priority="550" operator="lessThan">
      <formula>0</formula>
    </cfRule>
  </conditionalFormatting>
  <conditionalFormatting sqref="C408:M408">
    <cfRule type="cellIs" dxfId="400" priority="551" operator="lessThan">
      <formula>0</formula>
    </cfRule>
  </conditionalFormatting>
  <conditionalFormatting sqref="C408:M408">
    <cfRule type="cellIs" dxfId="399" priority="552" operator="lessThan">
      <formula>0</formula>
    </cfRule>
  </conditionalFormatting>
  <conditionalFormatting sqref="H408">
    <cfRule type="cellIs" dxfId="398" priority="553" operator="lessThan">
      <formula>0</formula>
    </cfRule>
  </conditionalFormatting>
  <conditionalFormatting sqref="B408">
    <cfRule type="cellIs" dxfId="397" priority="554" operator="lessThan">
      <formula>0</formula>
    </cfRule>
  </conditionalFormatting>
  <conditionalFormatting sqref="B408">
    <cfRule type="cellIs" dxfId="396" priority="555" operator="lessThan">
      <formula>0</formula>
    </cfRule>
  </conditionalFormatting>
  <conditionalFormatting sqref="B404:N404">
    <cfRule type="cellIs" dxfId="395" priority="556" operator="lessThan">
      <formula>0</formula>
    </cfRule>
  </conditionalFormatting>
  <conditionalFormatting sqref="B404:N404">
    <cfRule type="cellIs" dxfId="394" priority="557" operator="lessThan">
      <formula>0</formula>
    </cfRule>
  </conditionalFormatting>
  <conditionalFormatting sqref="B404:N404">
    <cfRule type="cellIs" dxfId="393" priority="558" operator="lessThan">
      <formula>0</formula>
    </cfRule>
  </conditionalFormatting>
  <conditionalFormatting sqref="B404:N404">
    <cfRule type="cellIs" dxfId="392" priority="559" operator="lessThan">
      <formula>0</formula>
    </cfRule>
  </conditionalFormatting>
  <conditionalFormatting sqref="B404:N404">
    <cfRule type="cellIs" dxfId="391" priority="560" operator="lessThan">
      <formula>0</formula>
    </cfRule>
  </conditionalFormatting>
  <conditionalFormatting sqref="B404:N404">
    <cfRule type="cellIs" dxfId="390" priority="561" operator="lessThan">
      <formula>0</formula>
    </cfRule>
  </conditionalFormatting>
  <conditionalFormatting sqref="B404:N404">
    <cfRule type="cellIs" dxfId="389" priority="562" operator="lessThan">
      <formula>0</formula>
    </cfRule>
  </conditionalFormatting>
  <conditionalFormatting sqref="B404:N404">
    <cfRule type="cellIs" dxfId="388" priority="563" operator="lessThan">
      <formula>0</formula>
    </cfRule>
  </conditionalFormatting>
  <conditionalFormatting sqref="N407">
    <cfRule type="cellIs" dxfId="387" priority="564" operator="lessThan">
      <formula>0</formula>
    </cfRule>
  </conditionalFormatting>
  <conditionalFormatting sqref="N408">
    <cfRule type="cellIs" dxfId="386" priority="565" operator="lessThan">
      <formula>0</formula>
    </cfRule>
  </conditionalFormatting>
  <conditionalFormatting sqref="N408">
    <cfRule type="cellIs" dxfId="385" priority="566" operator="lessThan">
      <formula>0</formula>
    </cfRule>
  </conditionalFormatting>
  <conditionalFormatting sqref="C414:M414">
    <cfRule type="cellIs" dxfId="384" priority="567" operator="lessThan">
      <formula>0</formula>
    </cfRule>
  </conditionalFormatting>
  <conditionalFormatting sqref="C414:M414">
    <cfRule type="cellIs" dxfId="383" priority="568" operator="lessThan">
      <formula>0</formula>
    </cfRule>
  </conditionalFormatting>
  <conditionalFormatting sqref="H414">
    <cfRule type="cellIs" dxfId="382" priority="569" operator="lessThan">
      <formula>0</formula>
    </cfRule>
  </conditionalFormatting>
  <conditionalFormatting sqref="B414">
    <cfRule type="cellIs" dxfId="381" priority="570" operator="lessThan">
      <formula>0</formula>
    </cfRule>
  </conditionalFormatting>
  <conditionalFormatting sqref="B414">
    <cfRule type="cellIs" dxfId="380" priority="571" operator="lessThan">
      <formula>0</formula>
    </cfRule>
  </conditionalFormatting>
  <conditionalFormatting sqref="B410:N410">
    <cfRule type="cellIs" dxfId="379" priority="572" operator="lessThan">
      <formula>0</formula>
    </cfRule>
  </conditionalFormatting>
  <conditionalFormatting sqref="B410:N410">
    <cfRule type="cellIs" dxfId="378" priority="573" operator="lessThan">
      <formula>0</formula>
    </cfRule>
  </conditionalFormatting>
  <conditionalFormatting sqref="B410:N410">
    <cfRule type="cellIs" dxfId="377" priority="574" operator="lessThan">
      <formula>0</formula>
    </cfRule>
  </conditionalFormatting>
  <conditionalFormatting sqref="B410:N410">
    <cfRule type="cellIs" dxfId="376" priority="575" operator="lessThan">
      <formula>0</formula>
    </cfRule>
  </conditionalFormatting>
  <conditionalFormatting sqref="B410:N410">
    <cfRule type="cellIs" dxfId="375" priority="576" operator="lessThan">
      <formula>0</formula>
    </cfRule>
  </conditionalFormatting>
  <conditionalFormatting sqref="B410:N410">
    <cfRule type="cellIs" dxfId="374" priority="577" operator="lessThan">
      <formula>0</formula>
    </cfRule>
  </conditionalFormatting>
  <conditionalFormatting sqref="B410:N410">
    <cfRule type="cellIs" dxfId="373" priority="578" operator="lessThan">
      <formula>0</formula>
    </cfRule>
  </conditionalFormatting>
  <conditionalFormatting sqref="B410:N410">
    <cfRule type="cellIs" dxfId="372" priority="579" operator="lessThan">
      <formula>0</formula>
    </cfRule>
  </conditionalFormatting>
  <conditionalFormatting sqref="N413">
    <cfRule type="cellIs" dxfId="371" priority="580" operator="lessThan">
      <formula>0</formula>
    </cfRule>
  </conditionalFormatting>
  <conditionalFormatting sqref="N414">
    <cfRule type="cellIs" dxfId="370" priority="581" operator="lessThan">
      <formula>0</formula>
    </cfRule>
  </conditionalFormatting>
  <conditionalFormatting sqref="N414">
    <cfRule type="cellIs" dxfId="369" priority="582" operator="lessThan">
      <formula>0</formula>
    </cfRule>
  </conditionalFormatting>
  <conditionalFormatting sqref="C420:M420">
    <cfRule type="cellIs" dxfId="368" priority="583" operator="lessThan">
      <formula>0</formula>
    </cfRule>
  </conditionalFormatting>
  <conditionalFormatting sqref="C420:M420">
    <cfRule type="cellIs" dxfId="367" priority="584" operator="lessThan">
      <formula>0</formula>
    </cfRule>
  </conditionalFormatting>
  <conditionalFormatting sqref="H420">
    <cfRule type="cellIs" dxfId="366" priority="585" operator="lessThan">
      <formula>0</formula>
    </cfRule>
  </conditionalFormatting>
  <conditionalFormatting sqref="B420">
    <cfRule type="cellIs" dxfId="365" priority="586" operator="lessThan">
      <formula>0</formula>
    </cfRule>
  </conditionalFormatting>
  <conditionalFormatting sqref="B420">
    <cfRule type="cellIs" dxfId="364" priority="587" operator="lessThan">
      <formula>0</formula>
    </cfRule>
  </conditionalFormatting>
  <conditionalFormatting sqref="B416:N416">
    <cfRule type="cellIs" dxfId="363" priority="588" operator="lessThan">
      <formula>0</formula>
    </cfRule>
  </conditionalFormatting>
  <conditionalFormatting sqref="B416:N416">
    <cfRule type="cellIs" dxfId="362" priority="589" operator="lessThan">
      <formula>0</formula>
    </cfRule>
  </conditionalFormatting>
  <conditionalFormatting sqref="B416:N416">
    <cfRule type="cellIs" dxfId="361" priority="590" operator="lessThan">
      <formula>0</formula>
    </cfRule>
  </conditionalFormatting>
  <conditionalFormatting sqref="B416:N416">
    <cfRule type="cellIs" dxfId="360" priority="591" operator="lessThan">
      <formula>0</formula>
    </cfRule>
  </conditionalFormatting>
  <conditionalFormatting sqref="B416:N416">
    <cfRule type="cellIs" dxfId="359" priority="592" operator="lessThan">
      <formula>0</formula>
    </cfRule>
  </conditionalFormatting>
  <conditionalFormatting sqref="B416:N416">
    <cfRule type="cellIs" dxfId="358" priority="593" operator="lessThan">
      <formula>0</formula>
    </cfRule>
  </conditionalFormatting>
  <conditionalFormatting sqref="B416:N416">
    <cfRule type="cellIs" dxfId="357" priority="594" operator="lessThan">
      <formula>0</formula>
    </cfRule>
  </conditionalFormatting>
  <conditionalFormatting sqref="B416:N416">
    <cfRule type="cellIs" dxfId="356" priority="595" operator="lessThan">
      <formula>0</formula>
    </cfRule>
  </conditionalFormatting>
  <conditionalFormatting sqref="N419">
    <cfRule type="cellIs" dxfId="355" priority="596" operator="lessThan">
      <formula>0</formula>
    </cfRule>
  </conditionalFormatting>
  <conditionalFormatting sqref="C426:M426">
    <cfRule type="cellIs" dxfId="354" priority="597" operator="lessThan">
      <formula>0</formula>
    </cfRule>
  </conditionalFormatting>
  <conditionalFormatting sqref="C426:M426">
    <cfRule type="cellIs" dxfId="353" priority="598" operator="lessThan">
      <formula>0</formula>
    </cfRule>
  </conditionalFormatting>
  <conditionalFormatting sqref="H426">
    <cfRule type="cellIs" dxfId="352" priority="599" operator="lessThan">
      <formula>0</formula>
    </cfRule>
  </conditionalFormatting>
  <conditionalFormatting sqref="B426">
    <cfRule type="cellIs" dxfId="351" priority="600" operator="lessThan">
      <formula>0</formula>
    </cfRule>
  </conditionalFormatting>
  <conditionalFormatting sqref="B426">
    <cfRule type="cellIs" dxfId="350" priority="601" operator="lessThan">
      <formula>0</formula>
    </cfRule>
  </conditionalFormatting>
  <conditionalFormatting sqref="B422:N422">
    <cfRule type="cellIs" dxfId="349" priority="602" operator="lessThan">
      <formula>0</formula>
    </cfRule>
  </conditionalFormatting>
  <conditionalFormatting sqref="B422:N422">
    <cfRule type="cellIs" dxfId="348" priority="603" operator="lessThan">
      <formula>0</formula>
    </cfRule>
  </conditionalFormatting>
  <conditionalFormatting sqref="B422:N422">
    <cfRule type="cellIs" dxfId="347" priority="604" operator="lessThan">
      <formula>0</formula>
    </cfRule>
  </conditionalFormatting>
  <conditionalFormatting sqref="B422:N422">
    <cfRule type="cellIs" dxfId="346" priority="605" operator="lessThan">
      <formula>0</formula>
    </cfRule>
  </conditionalFormatting>
  <conditionalFormatting sqref="B422:N422">
    <cfRule type="cellIs" dxfId="345" priority="606" operator="lessThan">
      <formula>0</formula>
    </cfRule>
  </conditionalFormatting>
  <conditionalFormatting sqref="B422:N422">
    <cfRule type="cellIs" dxfId="344" priority="607" operator="lessThan">
      <formula>0</formula>
    </cfRule>
  </conditionalFormatting>
  <conditionalFormatting sqref="B422:N422">
    <cfRule type="cellIs" dxfId="343" priority="608" operator="lessThan">
      <formula>0</formula>
    </cfRule>
  </conditionalFormatting>
  <conditionalFormatting sqref="B422:N422">
    <cfRule type="cellIs" dxfId="342" priority="609" operator="lessThan">
      <formula>0</formula>
    </cfRule>
  </conditionalFormatting>
  <conditionalFormatting sqref="N425">
    <cfRule type="cellIs" dxfId="341" priority="610" operator="lessThan">
      <formula>0</formula>
    </cfRule>
  </conditionalFormatting>
  <conditionalFormatting sqref="N426">
    <cfRule type="cellIs" dxfId="340" priority="611" operator="lessThan">
      <formula>0</formula>
    </cfRule>
  </conditionalFormatting>
  <conditionalFormatting sqref="N426">
    <cfRule type="cellIs" dxfId="339" priority="612" operator="lessThan">
      <formula>0</formula>
    </cfRule>
  </conditionalFormatting>
  <conditionalFormatting sqref="C432:M432">
    <cfRule type="cellIs" dxfId="338" priority="613" operator="lessThan">
      <formula>0</formula>
    </cfRule>
  </conditionalFormatting>
  <conditionalFormatting sqref="C432:M432">
    <cfRule type="cellIs" dxfId="337" priority="614" operator="lessThan">
      <formula>0</formula>
    </cfRule>
  </conditionalFormatting>
  <conditionalFormatting sqref="H432">
    <cfRule type="cellIs" dxfId="336" priority="615" operator="lessThan">
      <formula>0</formula>
    </cfRule>
  </conditionalFormatting>
  <conditionalFormatting sqref="B432">
    <cfRule type="cellIs" dxfId="335" priority="616" operator="lessThan">
      <formula>0</formula>
    </cfRule>
  </conditionalFormatting>
  <conditionalFormatting sqref="B432">
    <cfRule type="cellIs" dxfId="334" priority="617" operator="lessThan">
      <formula>0</formula>
    </cfRule>
  </conditionalFormatting>
  <conditionalFormatting sqref="B428:N428">
    <cfRule type="cellIs" dxfId="333" priority="618" operator="lessThan">
      <formula>0</formula>
    </cfRule>
  </conditionalFormatting>
  <conditionalFormatting sqref="B428:N428">
    <cfRule type="cellIs" dxfId="332" priority="619" operator="lessThan">
      <formula>0</formula>
    </cfRule>
  </conditionalFormatting>
  <conditionalFormatting sqref="B428:N428">
    <cfRule type="cellIs" dxfId="331" priority="620" operator="lessThan">
      <formula>0</formula>
    </cfRule>
  </conditionalFormatting>
  <conditionalFormatting sqref="B428:N428">
    <cfRule type="cellIs" dxfId="330" priority="621" operator="lessThan">
      <formula>0</formula>
    </cfRule>
  </conditionalFormatting>
  <conditionalFormatting sqref="B428:N428">
    <cfRule type="cellIs" dxfId="329" priority="622" operator="lessThan">
      <formula>0</formula>
    </cfRule>
  </conditionalFormatting>
  <conditionalFormatting sqref="B428:N428">
    <cfRule type="cellIs" dxfId="328" priority="623" operator="lessThan">
      <formula>0</formula>
    </cfRule>
  </conditionalFormatting>
  <conditionalFormatting sqref="B428:N428">
    <cfRule type="cellIs" dxfId="327" priority="624" operator="lessThan">
      <formula>0</formula>
    </cfRule>
  </conditionalFormatting>
  <conditionalFormatting sqref="B428:N428">
    <cfRule type="cellIs" dxfId="326" priority="625" operator="lessThan">
      <formula>0</formula>
    </cfRule>
  </conditionalFormatting>
  <conditionalFormatting sqref="N431">
    <cfRule type="cellIs" dxfId="325" priority="626" operator="lessThan">
      <formula>0</formula>
    </cfRule>
  </conditionalFormatting>
  <conditionalFormatting sqref="N432">
    <cfRule type="cellIs" dxfId="324" priority="627" operator="lessThan">
      <formula>0</formula>
    </cfRule>
  </conditionalFormatting>
  <conditionalFormatting sqref="N432">
    <cfRule type="cellIs" dxfId="323" priority="628" operator="lessThan">
      <formula>0</formula>
    </cfRule>
  </conditionalFormatting>
  <conditionalFormatting sqref="C439:M439">
    <cfRule type="cellIs" dxfId="322" priority="629" operator="lessThan">
      <formula>0</formula>
    </cfRule>
  </conditionalFormatting>
  <conditionalFormatting sqref="C439:M439">
    <cfRule type="cellIs" dxfId="321" priority="630" operator="lessThan">
      <formula>0</formula>
    </cfRule>
  </conditionalFormatting>
  <conditionalFormatting sqref="H439">
    <cfRule type="cellIs" dxfId="320" priority="631" operator="lessThan">
      <formula>0</formula>
    </cfRule>
  </conditionalFormatting>
  <conditionalFormatting sqref="B439">
    <cfRule type="cellIs" dxfId="319" priority="632" operator="lessThan">
      <formula>0</formula>
    </cfRule>
  </conditionalFormatting>
  <conditionalFormatting sqref="B439">
    <cfRule type="cellIs" dxfId="318" priority="633" operator="lessThan">
      <formula>0</formula>
    </cfRule>
  </conditionalFormatting>
  <conditionalFormatting sqref="B435:N435">
    <cfRule type="cellIs" dxfId="317" priority="634" operator="lessThan">
      <formula>0</formula>
    </cfRule>
  </conditionalFormatting>
  <conditionalFormatting sqref="B435:N435">
    <cfRule type="cellIs" dxfId="316" priority="635" operator="lessThan">
      <formula>0</formula>
    </cfRule>
  </conditionalFormatting>
  <conditionalFormatting sqref="B435:N435">
    <cfRule type="cellIs" dxfId="315" priority="636" operator="lessThan">
      <formula>0</formula>
    </cfRule>
  </conditionalFormatting>
  <conditionalFormatting sqref="B435:N435">
    <cfRule type="cellIs" dxfId="314" priority="637" operator="lessThan">
      <formula>0</formula>
    </cfRule>
  </conditionalFormatting>
  <conditionalFormatting sqref="B435:N435">
    <cfRule type="cellIs" dxfId="313" priority="638" operator="lessThan">
      <formula>0</formula>
    </cfRule>
  </conditionalFormatting>
  <conditionalFormatting sqref="B435:N435">
    <cfRule type="cellIs" dxfId="312" priority="639" operator="lessThan">
      <formula>0</formula>
    </cfRule>
  </conditionalFormatting>
  <conditionalFormatting sqref="B435:N435">
    <cfRule type="cellIs" dxfId="311" priority="640" operator="lessThan">
      <formula>0</formula>
    </cfRule>
  </conditionalFormatting>
  <conditionalFormatting sqref="B435:N435">
    <cfRule type="cellIs" dxfId="310" priority="641" operator="lessThan">
      <formula>0</formula>
    </cfRule>
  </conditionalFormatting>
  <conditionalFormatting sqref="N438">
    <cfRule type="cellIs" dxfId="309" priority="642" operator="lessThan">
      <formula>0</formula>
    </cfRule>
  </conditionalFormatting>
  <conditionalFormatting sqref="N439">
    <cfRule type="cellIs" dxfId="308" priority="643" operator="lessThan">
      <formula>0</formula>
    </cfRule>
  </conditionalFormatting>
  <conditionalFormatting sqref="N439">
    <cfRule type="cellIs" dxfId="307" priority="644" operator="lessThan">
      <formula>0</formula>
    </cfRule>
  </conditionalFormatting>
  <conditionalFormatting sqref="C445:M445">
    <cfRule type="cellIs" dxfId="306" priority="645" operator="lessThan">
      <formula>0</formula>
    </cfRule>
  </conditionalFormatting>
  <conditionalFormatting sqref="C445:M445">
    <cfRule type="cellIs" dxfId="305" priority="646" operator="lessThan">
      <formula>0</formula>
    </cfRule>
  </conditionalFormatting>
  <conditionalFormatting sqref="H445">
    <cfRule type="cellIs" dxfId="304" priority="647" operator="lessThan">
      <formula>0</formula>
    </cfRule>
  </conditionalFormatting>
  <conditionalFormatting sqref="B445">
    <cfRule type="cellIs" dxfId="303" priority="648" operator="lessThan">
      <formula>0</formula>
    </cfRule>
  </conditionalFormatting>
  <conditionalFormatting sqref="B445">
    <cfRule type="cellIs" dxfId="302" priority="649" operator="lessThan">
      <formula>0</formula>
    </cfRule>
  </conditionalFormatting>
  <conditionalFormatting sqref="B441:N441">
    <cfRule type="cellIs" dxfId="301" priority="650" operator="lessThan">
      <formula>0</formula>
    </cfRule>
  </conditionalFormatting>
  <conditionalFormatting sqref="B441:N441">
    <cfRule type="cellIs" dxfId="300" priority="651" operator="lessThan">
      <formula>0</formula>
    </cfRule>
  </conditionalFormatting>
  <conditionalFormatting sqref="B441:N441">
    <cfRule type="cellIs" dxfId="299" priority="652" operator="lessThan">
      <formula>0</formula>
    </cfRule>
  </conditionalFormatting>
  <conditionalFormatting sqref="B441:N441">
    <cfRule type="cellIs" dxfId="298" priority="653" operator="lessThan">
      <formula>0</formula>
    </cfRule>
  </conditionalFormatting>
  <conditionalFormatting sqref="B441:N441">
    <cfRule type="cellIs" dxfId="297" priority="654" operator="lessThan">
      <formula>0</formula>
    </cfRule>
  </conditionalFormatting>
  <conditionalFormatting sqref="B441:N441">
    <cfRule type="cellIs" dxfId="296" priority="655" operator="lessThan">
      <formula>0</formula>
    </cfRule>
  </conditionalFormatting>
  <conditionalFormatting sqref="B441:N441">
    <cfRule type="cellIs" dxfId="295" priority="656" operator="lessThan">
      <formula>0</formula>
    </cfRule>
  </conditionalFormatting>
  <conditionalFormatting sqref="B441:N441">
    <cfRule type="cellIs" dxfId="294" priority="657" operator="lessThan">
      <formula>0</formula>
    </cfRule>
  </conditionalFormatting>
  <conditionalFormatting sqref="N444">
    <cfRule type="cellIs" dxfId="293" priority="658" operator="lessThan">
      <formula>0</formula>
    </cfRule>
  </conditionalFormatting>
  <conditionalFormatting sqref="N445">
    <cfRule type="cellIs" dxfId="292" priority="659" operator="lessThan">
      <formula>0</formula>
    </cfRule>
  </conditionalFormatting>
  <conditionalFormatting sqref="N445">
    <cfRule type="cellIs" dxfId="291" priority="660" operator="lessThan">
      <formula>0</formula>
    </cfRule>
  </conditionalFormatting>
  <conditionalFormatting sqref="C448:C451">
    <cfRule type="expression" dxfId="290" priority="661">
      <formula>C448/B448&gt;1</formula>
    </cfRule>
  </conditionalFormatting>
  <conditionalFormatting sqref="C448:C451">
    <cfRule type="expression" dxfId="289" priority="662">
      <formula>C448/B448&lt;1</formula>
    </cfRule>
  </conditionalFormatting>
  <conditionalFormatting sqref="D448:N451">
    <cfRule type="cellIs" dxfId="288" priority="663" operator="lessThan">
      <formula>0</formula>
    </cfRule>
  </conditionalFormatting>
  <conditionalFormatting sqref="D448:N451">
    <cfRule type="expression" dxfId="287" priority="664">
      <formula>D448/C448&gt;1</formula>
    </cfRule>
  </conditionalFormatting>
  <conditionalFormatting sqref="D448:N451">
    <cfRule type="expression" dxfId="286" priority="665">
      <formula>D448/C448&lt;1</formula>
    </cfRule>
  </conditionalFormatting>
  <conditionalFormatting sqref="B448:B451">
    <cfRule type="cellIs" dxfId="285" priority="666" operator="lessThan">
      <formula>0</formula>
    </cfRule>
  </conditionalFormatting>
  <conditionalFormatting sqref="B448:B451 B515:N515 B523:N523 B538:N538 B552:N552">
    <cfRule type="expression" dxfId="284" priority="667">
      <formula>B448/#REF!&gt;1</formula>
    </cfRule>
  </conditionalFormatting>
  <conditionalFormatting sqref="B448:B451 B515:N515 B523:N523 B538:N538 B552:N552">
    <cfRule type="expression" dxfId="283" priority="668">
      <formula>B448/#REF!&lt;1</formula>
    </cfRule>
  </conditionalFormatting>
  <conditionalFormatting sqref="B475">
    <cfRule type="cellIs" dxfId="282" priority="669" operator="lessThan">
      <formula>0</formula>
    </cfRule>
  </conditionalFormatting>
  <conditionalFormatting sqref="B475">
    <cfRule type="expression" dxfId="281" priority="670">
      <formula>B475/#REF!&gt;1</formula>
    </cfRule>
  </conditionalFormatting>
  <conditionalFormatting sqref="B475">
    <cfRule type="expression" dxfId="280" priority="671">
      <formula>B475/#REF!&lt;1</formula>
    </cfRule>
  </conditionalFormatting>
  <conditionalFormatting sqref="C475">
    <cfRule type="cellIs" dxfId="279" priority="672" operator="lessThan">
      <formula>0</formula>
    </cfRule>
  </conditionalFormatting>
  <conditionalFormatting sqref="C475">
    <cfRule type="expression" dxfId="278" priority="673">
      <formula>C475/B475&gt;1</formula>
    </cfRule>
  </conditionalFormatting>
  <conditionalFormatting sqref="C475">
    <cfRule type="expression" dxfId="277" priority="674">
      <formula>C475/B475&lt;1</formula>
    </cfRule>
  </conditionalFormatting>
  <conditionalFormatting sqref="D475">
    <cfRule type="cellIs" dxfId="276" priority="675" operator="lessThan">
      <formula>0</formula>
    </cfRule>
  </conditionalFormatting>
  <conditionalFormatting sqref="D475">
    <cfRule type="expression" dxfId="275" priority="676">
      <formula>D475/C475&gt;1</formula>
    </cfRule>
  </conditionalFormatting>
  <conditionalFormatting sqref="D475">
    <cfRule type="expression" dxfId="274" priority="677">
      <formula>D475/C475&lt;1</formula>
    </cfRule>
  </conditionalFormatting>
  <conditionalFormatting sqref="E475">
    <cfRule type="cellIs" dxfId="273" priority="678" operator="lessThan">
      <formula>0</formula>
    </cfRule>
  </conditionalFormatting>
  <conditionalFormatting sqref="E475">
    <cfRule type="expression" dxfId="272" priority="679">
      <formula>E475/D475&gt;1</formula>
    </cfRule>
  </conditionalFormatting>
  <conditionalFormatting sqref="E475">
    <cfRule type="expression" dxfId="271" priority="680">
      <formula>E475/D475&lt;1</formula>
    </cfRule>
  </conditionalFormatting>
  <conditionalFormatting sqref="F475">
    <cfRule type="cellIs" dxfId="270" priority="681" operator="lessThan">
      <formula>0</formula>
    </cfRule>
  </conditionalFormatting>
  <conditionalFormatting sqref="F475">
    <cfRule type="expression" dxfId="269" priority="682">
      <formula>F475/E475&gt;1</formula>
    </cfRule>
  </conditionalFormatting>
  <conditionalFormatting sqref="F475">
    <cfRule type="expression" dxfId="268" priority="683">
      <formula>F475/E475&lt;1</formula>
    </cfRule>
  </conditionalFormatting>
  <conditionalFormatting sqref="G475">
    <cfRule type="cellIs" dxfId="267" priority="684" operator="lessThan">
      <formula>0</formula>
    </cfRule>
  </conditionalFormatting>
  <conditionalFormatting sqref="G475">
    <cfRule type="expression" dxfId="266" priority="685">
      <formula>G475/F475&gt;1</formula>
    </cfRule>
  </conditionalFormatting>
  <conditionalFormatting sqref="G475">
    <cfRule type="expression" dxfId="265" priority="686">
      <formula>G475/F475&lt;1</formula>
    </cfRule>
  </conditionalFormatting>
  <conditionalFormatting sqref="H475">
    <cfRule type="cellIs" dxfId="264" priority="687" operator="lessThan">
      <formula>0</formula>
    </cfRule>
  </conditionalFormatting>
  <conditionalFormatting sqref="H475">
    <cfRule type="expression" dxfId="263" priority="688">
      <formula>H475/G475&gt;1</formula>
    </cfRule>
  </conditionalFormatting>
  <conditionalFormatting sqref="H475">
    <cfRule type="expression" dxfId="262" priority="689">
      <formula>H475/G475&lt;1</formula>
    </cfRule>
  </conditionalFormatting>
  <conditionalFormatting sqref="I475:N475">
    <cfRule type="cellIs" dxfId="261" priority="690" operator="lessThan">
      <formula>0</formula>
    </cfRule>
  </conditionalFormatting>
  <conditionalFormatting sqref="I475:N475">
    <cfRule type="expression" dxfId="260" priority="691">
      <formula>I475/H475&gt;1</formula>
    </cfRule>
  </conditionalFormatting>
  <conditionalFormatting sqref="I475:N475">
    <cfRule type="expression" dxfId="259" priority="692">
      <formula>I475/H475&lt;1</formula>
    </cfRule>
  </conditionalFormatting>
  <conditionalFormatting sqref="B515">
    <cfRule type="cellIs" dxfId="258" priority="693" operator="lessThan">
      <formula>0</formula>
    </cfRule>
  </conditionalFormatting>
  <conditionalFormatting sqref="B515">
    <cfRule type="expression" dxfId="257" priority="694">
      <formula>B515/#REF!&gt;1</formula>
    </cfRule>
  </conditionalFormatting>
  <conditionalFormatting sqref="B515">
    <cfRule type="expression" dxfId="256" priority="695">
      <formula>B515/#REF!&lt;1</formula>
    </cfRule>
  </conditionalFormatting>
  <conditionalFormatting sqref="C515">
    <cfRule type="cellIs" dxfId="255" priority="696" operator="lessThan">
      <formula>0</formula>
    </cfRule>
  </conditionalFormatting>
  <conditionalFormatting sqref="C515">
    <cfRule type="expression" dxfId="254" priority="697">
      <formula>C515/B515&gt;1</formula>
    </cfRule>
  </conditionalFormatting>
  <conditionalFormatting sqref="C515">
    <cfRule type="expression" dxfId="253" priority="698">
      <formula>C515/B515&lt;1</formula>
    </cfRule>
  </conditionalFormatting>
  <conditionalFormatting sqref="D515">
    <cfRule type="cellIs" dxfId="252" priority="699" operator="lessThan">
      <formula>0</formula>
    </cfRule>
  </conditionalFormatting>
  <conditionalFormatting sqref="D515">
    <cfRule type="expression" dxfId="251" priority="700">
      <formula>D515/C515&gt;1</formula>
    </cfRule>
  </conditionalFormatting>
  <conditionalFormatting sqref="D515">
    <cfRule type="expression" dxfId="250" priority="701">
      <formula>D515/C515&lt;1</formula>
    </cfRule>
  </conditionalFormatting>
  <conditionalFormatting sqref="E515">
    <cfRule type="cellIs" dxfId="249" priority="702" operator="lessThan">
      <formula>0</formula>
    </cfRule>
  </conditionalFormatting>
  <conditionalFormatting sqref="E515">
    <cfRule type="expression" dxfId="248" priority="703">
      <formula>E515/D515&gt;1</formula>
    </cfRule>
  </conditionalFormatting>
  <conditionalFormatting sqref="E515">
    <cfRule type="expression" dxfId="247" priority="704">
      <formula>E515/D515&lt;1</formula>
    </cfRule>
  </conditionalFormatting>
  <conditionalFormatting sqref="F515">
    <cfRule type="cellIs" dxfId="246" priority="705" operator="lessThan">
      <formula>0</formula>
    </cfRule>
  </conditionalFormatting>
  <conditionalFormatting sqref="F515">
    <cfRule type="expression" dxfId="245" priority="706">
      <formula>F515/E515&gt;1</formula>
    </cfRule>
  </conditionalFormatting>
  <conditionalFormatting sqref="F515">
    <cfRule type="expression" dxfId="244" priority="707">
      <formula>F515/E515&lt;1</formula>
    </cfRule>
  </conditionalFormatting>
  <conditionalFormatting sqref="G515">
    <cfRule type="cellIs" dxfId="243" priority="708" operator="lessThan">
      <formula>0</formula>
    </cfRule>
  </conditionalFormatting>
  <conditionalFormatting sqref="G515">
    <cfRule type="expression" dxfId="242" priority="709">
      <formula>G515/F515&gt;1</formula>
    </cfRule>
  </conditionalFormatting>
  <conditionalFormatting sqref="G515">
    <cfRule type="expression" dxfId="241" priority="710">
      <formula>G515/F515&lt;1</formula>
    </cfRule>
  </conditionalFormatting>
  <conditionalFormatting sqref="H515">
    <cfRule type="cellIs" dxfId="240" priority="711" operator="lessThan">
      <formula>0</formula>
    </cfRule>
  </conditionalFormatting>
  <conditionalFormatting sqref="H515">
    <cfRule type="expression" dxfId="239" priority="712">
      <formula>H515/G515&gt;1</formula>
    </cfRule>
  </conditionalFormatting>
  <conditionalFormatting sqref="H515">
    <cfRule type="expression" dxfId="238" priority="713">
      <formula>H515/G515&lt;1</formula>
    </cfRule>
  </conditionalFormatting>
  <conditionalFormatting sqref="B523">
    <cfRule type="cellIs" dxfId="237" priority="714" operator="lessThan">
      <formula>0</formula>
    </cfRule>
  </conditionalFormatting>
  <conditionalFormatting sqref="B523">
    <cfRule type="expression" dxfId="236" priority="715">
      <formula>B523/#REF!&gt;1</formula>
    </cfRule>
  </conditionalFormatting>
  <conditionalFormatting sqref="B523">
    <cfRule type="expression" dxfId="235" priority="716">
      <formula>B523/#REF!&lt;1</formula>
    </cfRule>
  </conditionalFormatting>
  <conditionalFormatting sqref="C523">
    <cfRule type="cellIs" dxfId="234" priority="717" operator="lessThan">
      <formula>0</formula>
    </cfRule>
  </conditionalFormatting>
  <conditionalFormatting sqref="C523">
    <cfRule type="expression" dxfId="233" priority="718">
      <formula>C523/B523&gt;1</formula>
    </cfRule>
  </conditionalFormatting>
  <conditionalFormatting sqref="C523">
    <cfRule type="expression" dxfId="232" priority="719">
      <formula>C523/B523&lt;1</formula>
    </cfRule>
  </conditionalFormatting>
  <conditionalFormatting sqref="D523">
    <cfRule type="cellIs" dxfId="231" priority="720" operator="lessThan">
      <formula>0</formula>
    </cfRule>
  </conditionalFormatting>
  <conditionalFormatting sqref="D523">
    <cfRule type="expression" dxfId="230" priority="721">
      <formula>D523/C523&gt;1</formula>
    </cfRule>
  </conditionalFormatting>
  <conditionalFormatting sqref="D523">
    <cfRule type="expression" dxfId="229" priority="722">
      <formula>D523/C523&lt;1</formula>
    </cfRule>
  </conditionalFormatting>
  <conditionalFormatting sqref="E523">
    <cfRule type="cellIs" dxfId="228" priority="723" operator="lessThan">
      <formula>0</formula>
    </cfRule>
  </conditionalFormatting>
  <conditionalFormatting sqref="E523">
    <cfRule type="expression" dxfId="227" priority="724">
      <formula>E523/D523&gt;1</formula>
    </cfRule>
  </conditionalFormatting>
  <conditionalFormatting sqref="E523">
    <cfRule type="expression" dxfId="226" priority="725">
      <formula>E523/D523&lt;1</formula>
    </cfRule>
  </conditionalFormatting>
  <conditionalFormatting sqref="F523">
    <cfRule type="cellIs" dxfId="225" priority="726" operator="lessThan">
      <formula>0</formula>
    </cfRule>
  </conditionalFormatting>
  <conditionalFormatting sqref="F523">
    <cfRule type="expression" dxfId="224" priority="727">
      <formula>F523/E523&gt;1</formula>
    </cfRule>
  </conditionalFormatting>
  <conditionalFormatting sqref="F523">
    <cfRule type="expression" dxfId="223" priority="728">
      <formula>F523/E523&lt;1</formula>
    </cfRule>
  </conditionalFormatting>
  <conditionalFormatting sqref="G523">
    <cfRule type="cellIs" dxfId="222" priority="729" operator="lessThan">
      <formula>0</formula>
    </cfRule>
  </conditionalFormatting>
  <conditionalFormatting sqref="G523">
    <cfRule type="expression" dxfId="221" priority="730">
      <formula>G523/F523&gt;1</formula>
    </cfRule>
  </conditionalFormatting>
  <conditionalFormatting sqref="G523">
    <cfRule type="expression" dxfId="220" priority="731">
      <formula>G523/F523&lt;1</formula>
    </cfRule>
  </conditionalFormatting>
  <conditionalFormatting sqref="H523">
    <cfRule type="cellIs" dxfId="219" priority="732" operator="lessThan">
      <formula>0</formula>
    </cfRule>
  </conditionalFormatting>
  <conditionalFormatting sqref="H523">
    <cfRule type="expression" dxfId="218" priority="733">
      <formula>H523/G523&gt;1</formula>
    </cfRule>
  </conditionalFormatting>
  <conditionalFormatting sqref="H523">
    <cfRule type="expression" dxfId="217" priority="734">
      <formula>H523/G523&lt;1</formula>
    </cfRule>
  </conditionalFormatting>
  <conditionalFormatting sqref="B552">
    <cfRule type="cellIs" dxfId="216" priority="735" operator="lessThan">
      <formula>0</formula>
    </cfRule>
  </conditionalFormatting>
  <conditionalFormatting sqref="B552">
    <cfRule type="expression" dxfId="215" priority="736">
      <formula>B552/#REF!&gt;1</formula>
    </cfRule>
  </conditionalFormatting>
  <conditionalFormatting sqref="B552">
    <cfRule type="expression" dxfId="214" priority="737">
      <formula>B552/#REF!&lt;1</formula>
    </cfRule>
  </conditionalFormatting>
  <conditionalFormatting sqref="C552">
    <cfRule type="cellIs" dxfId="213" priority="738" operator="lessThan">
      <formula>0</formula>
    </cfRule>
  </conditionalFormatting>
  <conditionalFormatting sqref="C552">
    <cfRule type="expression" dxfId="212" priority="739">
      <formula>C552/B552&gt;1</formula>
    </cfRule>
  </conditionalFormatting>
  <conditionalFormatting sqref="C552">
    <cfRule type="expression" dxfId="211" priority="740">
      <formula>C552/B552&lt;1</formula>
    </cfRule>
  </conditionalFormatting>
  <conditionalFormatting sqref="D552">
    <cfRule type="cellIs" dxfId="210" priority="741" operator="lessThan">
      <formula>0</formula>
    </cfRule>
  </conditionalFormatting>
  <conditionalFormatting sqref="D552">
    <cfRule type="expression" dxfId="209" priority="742">
      <formula>D552/C552&gt;1</formula>
    </cfRule>
  </conditionalFormatting>
  <conditionalFormatting sqref="D552">
    <cfRule type="expression" dxfId="208" priority="743">
      <formula>D552/C552&lt;1</formula>
    </cfRule>
  </conditionalFormatting>
  <conditionalFormatting sqref="E552">
    <cfRule type="cellIs" dxfId="207" priority="744" operator="lessThan">
      <formula>0</formula>
    </cfRule>
  </conditionalFormatting>
  <conditionalFormatting sqref="E552">
    <cfRule type="expression" dxfId="206" priority="745">
      <formula>E552/D552&gt;1</formula>
    </cfRule>
  </conditionalFormatting>
  <conditionalFormatting sqref="E552">
    <cfRule type="expression" dxfId="205" priority="746">
      <formula>E552/D552&lt;1</formula>
    </cfRule>
  </conditionalFormatting>
  <conditionalFormatting sqref="F552">
    <cfRule type="cellIs" dxfId="204" priority="747" operator="lessThan">
      <formula>0</formula>
    </cfRule>
  </conditionalFormatting>
  <conditionalFormatting sqref="F552">
    <cfRule type="expression" dxfId="203" priority="748">
      <formula>F552/E552&gt;1</formula>
    </cfRule>
  </conditionalFormatting>
  <conditionalFormatting sqref="F552">
    <cfRule type="expression" dxfId="202" priority="749">
      <formula>F552/E552&lt;1</formula>
    </cfRule>
  </conditionalFormatting>
  <conditionalFormatting sqref="G552">
    <cfRule type="cellIs" dxfId="201" priority="750" operator="lessThan">
      <formula>0</formula>
    </cfRule>
  </conditionalFormatting>
  <conditionalFormatting sqref="G552">
    <cfRule type="expression" dxfId="200" priority="751">
      <formula>G552/F552&gt;1</formula>
    </cfRule>
  </conditionalFormatting>
  <conditionalFormatting sqref="G552">
    <cfRule type="expression" dxfId="199" priority="752">
      <formula>G552/F552&lt;1</formula>
    </cfRule>
  </conditionalFormatting>
  <conditionalFormatting sqref="H552">
    <cfRule type="cellIs" dxfId="198" priority="753" operator="lessThan">
      <formula>0</formula>
    </cfRule>
  </conditionalFormatting>
  <conditionalFormatting sqref="H552">
    <cfRule type="expression" dxfId="197" priority="754">
      <formula>H552/G552&gt;1</formula>
    </cfRule>
  </conditionalFormatting>
  <conditionalFormatting sqref="H552">
    <cfRule type="expression" dxfId="196" priority="755">
      <formula>H552/G552&lt;1</formula>
    </cfRule>
  </conditionalFormatting>
  <conditionalFormatting sqref="N559">
    <cfRule type="cellIs" dxfId="195" priority="756" operator="lessThan">
      <formula>0</formula>
    </cfRule>
  </conditionalFormatting>
  <conditionalFormatting sqref="N567">
    <cfRule type="cellIs" dxfId="194" priority="757" operator="lessThan">
      <formula>0</formula>
    </cfRule>
  </conditionalFormatting>
  <conditionalFormatting sqref="N567">
    <cfRule type="cellIs" dxfId="193" priority="758" operator="lessThan">
      <formula>0</formula>
    </cfRule>
  </conditionalFormatting>
  <conditionalFormatting sqref="N568">
    <cfRule type="cellIs" dxfId="192" priority="759" operator="lessThan">
      <formula>0</formula>
    </cfRule>
  </conditionalFormatting>
  <conditionalFormatting sqref="N568">
    <cfRule type="cellIs" dxfId="191" priority="760" operator="lessThan">
      <formula>0</formula>
    </cfRule>
  </conditionalFormatting>
  <conditionalFormatting sqref="N573">
    <cfRule type="cellIs" dxfId="190" priority="761" operator="lessThan">
      <formula>0</formula>
    </cfRule>
  </conditionalFormatting>
  <conditionalFormatting sqref="N573">
    <cfRule type="cellIs" dxfId="189" priority="762" operator="lessThan">
      <formula>0</formula>
    </cfRule>
  </conditionalFormatting>
  <conditionalFormatting sqref="O350">
    <cfRule type="cellIs" dxfId="188" priority="763" operator="lessThan">
      <formula>0</formula>
    </cfRule>
  </conditionalFormatting>
  <conditionalFormatting sqref="O351:O352">
    <cfRule type="cellIs" dxfId="187" priority="764" operator="lessThan">
      <formula>0</formula>
    </cfRule>
  </conditionalFormatting>
  <conditionalFormatting sqref="O448:O451">
    <cfRule type="cellIs" dxfId="186" priority="765" operator="lessThan">
      <formula>0</formula>
    </cfRule>
  </conditionalFormatting>
  <conditionalFormatting sqref="O348">
    <cfRule type="cellIs" dxfId="185" priority="766" operator="lessThan">
      <formula>0</formula>
    </cfRule>
  </conditionalFormatting>
  <conditionalFormatting sqref="O353:O354">
    <cfRule type="cellIs" dxfId="184" priority="767" operator="lessThan">
      <formula>0</formula>
    </cfRule>
  </conditionalFormatting>
  <conditionalFormatting sqref="O356:O360">
    <cfRule type="cellIs" dxfId="183" priority="768" operator="lessThan">
      <formula>0</formula>
    </cfRule>
  </conditionalFormatting>
  <conditionalFormatting sqref="O365:O366">
    <cfRule type="cellIs" dxfId="182" priority="769" operator="lessThan">
      <formula>0</formula>
    </cfRule>
  </conditionalFormatting>
  <conditionalFormatting sqref="O371:O372">
    <cfRule type="cellIs" dxfId="181" priority="770" operator="lessThan">
      <formula>0</formula>
    </cfRule>
  </conditionalFormatting>
  <conditionalFormatting sqref="O377:O378">
    <cfRule type="cellIs" dxfId="180" priority="771" operator="lessThan">
      <formula>0</formula>
    </cfRule>
  </conditionalFormatting>
  <conditionalFormatting sqref="O383:O384">
    <cfRule type="cellIs" dxfId="179" priority="772" operator="lessThan">
      <formula>0</formula>
    </cfRule>
  </conditionalFormatting>
  <conditionalFormatting sqref="O389">
    <cfRule type="cellIs" dxfId="178" priority="773" operator="lessThan">
      <formula>0</formula>
    </cfRule>
  </conditionalFormatting>
  <conditionalFormatting sqref="O395:O396">
    <cfRule type="cellIs" dxfId="177" priority="774" operator="lessThan">
      <formula>0</formula>
    </cfRule>
  </conditionalFormatting>
  <conditionalFormatting sqref="O401:O402">
    <cfRule type="cellIs" dxfId="176" priority="775" operator="lessThan">
      <formula>0</formula>
    </cfRule>
  </conditionalFormatting>
  <conditionalFormatting sqref="O407:O408">
    <cfRule type="cellIs" dxfId="175" priority="776" operator="lessThan">
      <formula>0</formula>
    </cfRule>
  </conditionalFormatting>
  <conditionalFormatting sqref="O413:O414">
    <cfRule type="cellIs" dxfId="174" priority="777" operator="lessThan">
      <formula>0</formula>
    </cfRule>
  </conditionalFormatting>
  <conditionalFormatting sqref="O419:O420">
    <cfRule type="cellIs" dxfId="173" priority="778" operator="lessThan">
      <formula>0</formula>
    </cfRule>
  </conditionalFormatting>
  <conditionalFormatting sqref="O425:O426">
    <cfRule type="cellIs" dxfId="172" priority="779" operator="lessThan">
      <formula>0</formula>
    </cfRule>
  </conditionalFormatting>
  <conditionalFormatting sqref="O431:O432">
    <cfRule type="cellIs" dxfId="171" priority="780" operator="lessThan">
      <formula>0</formula>
    </cfRule>
  </conditionalFormatting>
  <conditionalFormatting sqref="O438:O439">
    <cfRule type="cellIs" dxfId="170" priority="781" operator="lessThan">
      <formula>0</formula>
    </cfRule>
  </conditionalFormatting>
  <conditionalFormatting sqref="O444:O445">
    <cfRule type="cellIs" dxfId="169" priority="782" operator="lessThan">
      <formula>0</formula>
    </cfRule>
  </conditionalFormatting>
  <conditionalFormatting sqref="O452">
    <cfRule type="cellIs" dxfId="168" priority="783" operator="lessThan">
      <formula>0</formula>
    </cfRule>
  </conditionalFormatting>
  <conditionalFormatting sqref="O459">
    <cfRule type="cellIs" dxfId="167" priority="784" operator="lessThan">
      <formula>0</formula>
    </cfRule>
  </conditionalFormatting>
  <conditionalFormatting sqref="O466:O467">
    <cfRule type="cellIs" dxfId="166" priority="785" operator="lessThan">
      <formula>0</formula>
    </cfRule>
  </conditionalFormatting>
  <conditionalFormatting sqref="O474:O475">
    <cfRule type="cellIs" dxfId="165" priority="786" operator="lessThan">
      <formula>0</formula>
    </cfRule>
  </conditionalFormatting>
  <conditionalFormatting sqref="O483:O484">
    <cfRule type="cellIs" dxfId="164" priority="787" operator="lessThan">
      <formula>0</formula>
    </cfRule>
  </conditionalFormatting>
  <conditionalFormatting sqref="O491:O492">
    <cfRule type="cellIs" dxfId="163" priority="788" operator="lessThan">
      <formula>0</formula>
    </cfRule>
  </conditionalFormatting>
  <conditionalFormatting sqref="O507:O508">
    <cfRule type="cellIs" dxfId="162" priority="789" operator="lessThan">
      <formula>0</formula>
    </cfRule>
  </conditionalFormatting>
  <conditionalFormatting sqref="O499:O500">
    <cfRule type="cellIs" dxfId="161" priority="790" operator="lessThan">
      <formula>0</formula>
    </cfRule>
  </conditionalFormatting>
  <conditionalFormatting sqref="O514:O515">
    <cfRule type="cellIs" dxfId="160" priority="791" operator="lessThan">
      <formula>0</formula>
    </cfRule>
  </conditionalFormatting>
  <conditionalFormatting sqref="O522:O523">
    <cfRule type="cellIs" dxfId="159" priority="792" operator="lessThan">
      <formula>0</formula>
    </cfRule>
  </conditionalFormatting>
  <conditionalFormatting sqref="O530:O531">
    <cfRule type="cellIs" dxfId="158" priority="793" operator="lessThan">
      <formula>0</formula>
    </cfRule>
  </conditionalFormatting>
  <conditionalFormatting sqref="O537:O538">
    <cfRule type="cellIs" dxfId="157" priority="794" operator="lessThan">
      <formula>0</formula>
    </cfRule>
  </conditionalFormatting>
  <conditionalFormatting sqref="O544:O545">
    <cfRule type="cellIs" dxfId="156" priority="795" operator="lessThan">
      <formula>0</formula>
    </cfRule>
  </conditionalFormatting>
  <conditionalFormatting sqref="O551:O552">
    <cfRule type="cellIs" dxfId="155" priority="796" operator="lessThan">
      <formula>0</formula>
    </cfRule>
  </conditionalFormatting>
  <conditionalFormatting sqref="O559:O560">
    <cfRule type="cellIs" dxfId="154" priority="797" operator="lessThan">
      <formula>0</formula>
    </cfRule>
  </conditionalFormatting>
  <conditionalFormatting sqref="O576">
    <cfRule type="cellIs" dxfId="153" priority="798" operator="lessThan">
      <formula>0</formula>
    </cfRule>
  </conditionalFormatting>
  <conditionalFormatting sqref="O581">
    <cfRule type="cellIs" dxfId="152" priority="799" operator="lessThan">
      <formula>0</formula>
    </cfRule>
  </conditionalFormatting>
  <conditionalFormatting sqref="O597">
    <cfRule type="cellIs" dxfId="151" priority="800" operator="lessThan">
      <formula>0</formula>
    </cfRule>
  </conditionalFormatting>
  <conditionalFormatting sqref="O615:O617">
    <cfRule type="cellIs" dxfId="150" priority="801" operator="lessThan">
      <formula>0</formula>
    </cfRule>
  </conditionalFormatting>
  <conditionalFormatting sqref="I666:N666 O664:P667">
    <cfRule type="cellIs" dxfId="149" priority="802" operator="lessThan">
      <formula>0</formula>
    </cfRule>
  </conditionalFormatting>
  <conditionalFormatting sqref="O619:O620">
    <cfRule type="cellIs" dxfId="148" priority="803" operator="lessThan">
      <formula>0</formula>
    </cfRule>
  </conditionalFormatting>
  <conditionalFormatting sqref="O623">
    <cfRule type="cellIs" dxfId="147" priority="804" operator="lessThan">
      <formula>0</formula>
    </cfRule>
  </conditionalFormatting>
  <conditionalFormatting sqref="O624">
    <cfRule type="cellIs" dxfId="146" priority="805" operator="lessThan">
      <formula>0</formula>
    </cfRule>
  </conditionalFormatting>
  <conditionalFormatting sqref="O626">
    <cfRule type="cellIs" dxfId="145" priority="806" operator="lessThan">
      <formula>0</formula>
    </cfRule>
  </conditionalFormatting>
  <conditionalFormatting sqref="O627">
    <cfRule type="cellIs" dxfId="144" priority="807" operator="lessThan">
      <formula>0</formula>
    </cfRule>
  </conditionalFormatting>
  <conditionalFormatting sqref="D629:N629 D626:N626 D623:N624 D615:N617">
    <cfRule type="expression" dxfId="143" priority="808">
      <formula>D615/C615&gt;1</formula>
    </cfRule>
  </conditionalFormatting>
  <conditionalFormatting sqref="D629:N629 D626:N626 D623:N624 D615:N617">
    <cfRule type="expression" dxfId="142" priority="809">
      <formula>D615/C615&lt;1</formula>
    </cfRule>
  </conditionalFormatting>
  <conditionalFormatting sqref="C470:C473">
    <cfRule type="cellIs" dxfId="141" priority="810" operator="lessThan">
      <formula>0</formula>
    </cfRule>
  </conditionalFormatting>
  <conditionalFormatting sqref="C470:C473">
    <cfRule type="expression" dxfId="140" priority="811">
      <formula>C470/B470&gt;1</formula>
    </cfRule>
  </conditionalFormatting>
  <conditionalFormatting sqref="C470:C473">
    <cfRule type="expression" dxfId="139" priority="812">
      <formula>C470/B470&lt;1</formula>
    </cfRule>
  </conditionalFormatting>
  <conditionalFormatting sqref="D470:N473">
    <cfRule type="cellIs" dxfId="138" priority="813" operator="lessThan">
      <formula>0</formula>
    </cfRule>
  </conditionalFormatting>
  <conditionalFormatting sqref="D470:N473">
    <cfRule type="expression" dxfId="137" priority="814">
      <formula>D470/C470&gt;1</formula>
    </cfRule>
  </conditionalFormatting>
  <conditionalFormatting sqref="D470:N473">
    <cfRule type="expression" dxfId="136" priority="815">
      <formula>D470/C470&lt;1</formula>
    </cfRule>
  </conditionalFormatting>
  <conditionalFormatting sqref="B470:B473">
    <cfRule type="cellIs" dxfId="135" priority="816" operator="lessThan">
      <formula>0</formula>
    </cfRule>
  </conditionalFormatting>
  <conditionalFormatting sqref="B470:B473">
    <cfRule type="expression" dxfId="134" priority="817">
      <formula>B470/#REF!&gt;1</formula>
    </cfRule>
  </conditionalFormatting>
  <conditionalFormatting sqref="B470:B473">
    <cfRule type="expression" dxfId="133" priority="818">
      <formula>B470/#REF!&lt;1</formula>
    </cfRule>
  </conditionalFormatting>
  <conditionalFormatting sqref="J551:N551 J537:N537 J522:N522 J514:N514">
    <cfRule type="cellIs" dxfId="132" priority="819" operator="lessThan">
      <formula>0</formula>
    </cfRule>
  </conditionalFormatting>
  <conditionalFormatting sqref="C551:I551 C547:C550 C537:I537 C533:C536 C522:I522 C518:C521 C514:I514 C510:C513">
    <cfRule type="cellIs" dxfId="131" priority="820" operator="lessThan">
      <formula>0</formula>
    </cfRule>
  </conditionalFormatting>
  <conditionalFormatting sqref="C551:M551 C537:M537 C522:M522 C514:M514">
    <cfRule type="cellIs" dxfId="130" priority="821" operator="lessThan">
      <formula>0</formula>
    </cfRule>
  </conditionalFormatting>
  <conditionalFormatting sqref="C547:C550 C533:C536 C518:C521 C510:C513">
    <cfRule type="expression" dxfId="129" priority="822">
      <formula>C510/B510&gt;1</formula>
    </cfRule>
  </conditionalFormatting>
  <conditionalFormatting sqref="C547:C550 C533:C536 C518:C521 C510:C513">
    <cfRule type="expression" dxfId="128" priority="823">
      <formula>C510/B510&lt;1</formula>
    </cfRule>
  </conditionalFormatting>
  <conditionalFormatting sqref="D547:N550 D533:N536 D518:N521 D510:N513">
    <cfRule type="cellIs" dxfId="127" priority="824" operator="lessThan">
      <formula>0</formula>
    </cfRule>
  </conditionalFormatting>
  <conditionalFormatting sqref="D547:N550 D533:N536 D518:N521 D510:N513">
    <cfRule type="expression" dxfId="126" priority="825">
      <formula>D510/C510&gt;1</formula>
    </cfRule>
  </conditionalFormatting>
  <conditionalFormatting sqref="D547:N550 D533:N536 D518:N521 D510:N513">
    <cfRule type="expression" dxfId="125" priority="826">
      <formula>D510/C510&lt;1</formula>
    </cfRule>
  </conditionalFormatting>
  <conditionalFormatting sqref="C551:N551 C537:N537 C522:N522 C514:N514">
    <cfRule type="cellIs" dxfId="124" priority="827" operator="lessThan">
      <formula>0</formula>
    </cfRule>
  </conditionalFormatting>
  <conditionalFormatting sqref="C551:N551 C537:N537 C522:N522 C514:N514">
    <cfRule type="expression" dxfId="123" priority="828">
      <formula>C514/B514&gt;1</formula>
    </cfRule>
  </conditionalFormatting>
  <conditionalFormatting sqref="C551:N551 C537:N537 C522:N522 C514:N514">
    <cfRule type="expression" dxfId="122" priority="829">
      <formula>C514/B514&lt;1</formula>
    </cfRule>
  </conditionalFormatting>
  <conditionalFormatting sqref="B629 B626 B623:B624 B619:B620 B615:B617">
    <cfRule type="cellIs" dxfId="121" priority="830" operator="lessThan">
      <formula>0</formula>
    </cfRule>
  </conditionalFormatting>
  <conditionalFormatting sqref="C629 C626 C623:C624 C615:C617">
    <cfRule type="cellIs" dxfId="120" priority="831" operator="lessThan">
      <formula>0</formula>
    </cfRule>
  </conditionalFormatting>
  <conditionalFormatting sqref="C629 C626 C623:C624 C615:C617">
    <cfRule type="expression" dxfId="119" priority="832">
      <formula>C615/B615&gt;1</formula>
    </cfRule>
  </conditionalFormatting>
  <conditionalFormatting sqref="C629 C626 C623:C624 C615:C617">
    <cfRule type="expression" dxfId="118" priority="833">
      <formula>C615/B615&lt;1</formula>
    </cfRule>
  </conditionalFormatting>
  <conditionalFormatting sqref="D629:N629 D626:N626 D623:N624 D615:N617">
    <cfRule type="cellIs" dxfId="117" priority="834" operator="lessThan">
      <formula>0</formula>
    </cfRule>
  </conditionalFormatting>
  <conditionalFormatting sqref="B467:N467 B500 B531 B560">
    <cfRule type="expression" dxfId="116" priority="835">
      <formula>B467/#REF!&gt;1</formula>
    </cfRule>
  </conditionalFormatting>
  <conditionalFormatting sqref="B467:N467 B500 B531 B560">
    <cfRule type="expression" dxfId="115" priority="836">
      <formula>B467/#REF!&lt;1</formula>
    </cfRule>
  </conditionalFormatting>
  <conditionalFormatting sqref="C452">
    <cfRule type="cellIs" dxfId="114" priority="837" operator="lessThan">
      <formula>0</formula>
    </cfRule>
  </conditionalFormatting>
  <conditionalFormatting sqref="C452">
    <cfRule type="expression" dxfId="113" priority="838">
      <formula>C452/B452&gt;1</formula>
    </cfRule>
  </conditionalFormatting>
  <conditionalFormatting sqref="C452">
    <cfRule type="expression" dxfId="112" priority="839">
      <formula>C452/B452&lt;1</formula>
    </cfRule>
  </conditionalFormatting>
  <conditionalFormatting sqref="D452:N452">
    <cfRule type="cellIs" dxfId="111" priority="840" operator="lessThan">
      <formula>0</formula>
    </cfRule>
  </conditionalFormatting>
  <conditionalFormatting sqref="D452:N452">
    <cfRule type="expression" dxfId="110" priority="841">
      <formula>D452/C452&gt;1</formula>
    </cfRule>
  </conditionalFormatting>
  <conditionalFormatting sqref="D452:N452">
    <cfRule type="expression" dxfId="109" priority="842">
      <formula>D452/C452&lt;1</formula>
    </cfRule>
  </conditionalFormatting>
  <conditionalFormatting sqref="B452">
    <cfRule type="cellIs" dxfId="108" priority="843" operator="lessThan">
      <formula>0</formula>
    </cfRule>
  </conditionalFormatting>
  <conditionalFormatting sqref="B452">
    <cfRule type="expression" dxfId="107" priority="844">
      <formula>B452/#REF!&gt;1</formula>
    </cfRule>
  </conditionalFormatting>
  <conditionalFormatting sqref="B452">
    <cfRule type="expression" dxfId="106" priority="845">
      <formula>B452/#REF!&lt;1</formula>
    </cfRule>
  </conditionalFormatting>
  <conditionalFormatting sqref="C474">
    <cfRule type="cellIs" dxfId="105" priority="846" operator="lessThan">
      <formula>0</formula>
    </cfRule>
  </conditionalFormatting>
  <conditionalFormatting sqref="D474:N474">
    <cfRule type="cellIs" dxfId="104" priority="847" operator="lessThan">
      <formula>0</formula>
    </cfRule>
  </conditionalFormatting>
  <conditionalFormatting sqref="C474">
    <cfRule type="expression" dxfId="103" priority="848">
      <formula>C474/B474&gt;1</formula>
    </cfRule>
  </conditionalFormatting>
  <conditionalFormatting sqref="C474">
    <cfRule type="expression" dxfId="102" priority="849">
      <formula>C474/B474&lt;1</formula>
    </cfRule>
  </conditionalFormatting>
  <conditionalFormatting sqref="D474:N474">
    <cfRule type="expression" dxfId="101" priority="850">
      <formula>D474/C474&gt;1</formula>
    </cfRule>
  </conditionalFormatting>
  <conditionalFormatting sqref="D474:N474">
    <cfRule type="expression" dxfId="100" priority="851">
      <formula>D474/C474&lt;1</formula>
    </cfRule>
  </conditionalFormatting>
  <conditionalFormatting sqref="B474">
    <cfRule type="cellIs" dxfId="99" priority="852" operator="lessThan">
      <formula>0</formula>
    </cfRule>
  </conditionalFormatting>
  <conditionalFormatting sqref="B474">
    <cfRule type="expression" dxfId="98" priority="853">
      <formula>B474/#REF!&gt;1</formula>
    </cfRule>
  </conditionalFormatting>
  <conditionalFormatting sqref="B474">
    <cfRule type="expression" dxfId="97" priority="854">
      <formula>B474/#REF!&lt;1</formula>
    </cfRule>
  </conditionalFormatting>
  <conditionalFormatting sqref="B492 B484">
    <cfRule type="cellIs" dxfId="96" priority="855" operator="lessThan">
      <formula>0</formula>
    </cfRule>
  </conditionalFormatting>
  <conditionalFormatting sqref="B492 B484">
    <cfRule type="expression" dxfId="95" priority="856">
      <formula>B484/#REF!&gt;1</formula>
    </cfRule>
  </conditionalFormatting>
  <conditionalFormatting sqref="B492 B484">
    <cfRule type="expression" dxfId="94" priority="857">
      <formula>B484/#REF!&lt;1</formula>
    </cfRule>
  </conditionalFormatting>
  <conditionalFormatting sqref="C484">
    <cfRule type="cellIs" dxfId="93" priority="858" operator="lessThan">
      <formula>0</formula>
    </cfRule>
  </conditionalFormatting>
  <conditionalFormatting sqref="C484">
    <cfRule type="expression" dxfId="92" priority="859">
      <formula>C484/B484&gt;1</formula>
    </cfRule>
  </conditionalFormatting>
  <conditionalFormatting sqref="C484">
    <cfRule type="expression" dxfId="91" priority="860">
      <formula>C484/B484&lt;1</formula>
    </cfRule>
  </conditionalFormatting>
  <conditionalFormatting sqref="C531:N531">
    <cfRule type="cellIs" dxfId="90" priority="861" operator="lessThan">
      <formula>0</formula>
    </cfRule>
  </conditionalFormatting>
  <conditionalFormatting sqref="C576:N576">
    <cfRule type="expression" dxfId="89" priority="862">
      <formula>C576/B576&gt;1</formula>
    </cfRule>
  </conditionalFormatting>
  <conditionalFormatting sqref="C576:N576">
    <cfRule type="expression" dxfId="88" priority="863">
      <formula>C576/B576&lt;1</formula>
    </cfRule>
  </conditionalFormatting>
  <conditionalFormatting sqref="I515:N515">
    <cfRule type="cellIs" dxfId="87" priority="864" operator="lessThan">
      <formula>0</formula>
    </cfRule>
  </conditionalFormatting>
  <conditionalFormatting sqref="I515:N515">
    <cfRule type="expression" dxfId="86" priority="865">
      <formula>I515/H515&gt;1</formula>
    </cfRule>
  </conditionalFormatting>
  <conditionalFormatting sqref="I515:N515">
    <cfRule type="expression" dxfId="85" priority="866">
      <formula>I515/H515&lt;1</formula>
    </cfRule>
  </conditionalFormatting>
  <conditionalFormatting sqref="I523:N523">
    <cfRule type="cellIs" dxfId="84" priority="867" operator="lessThan">
      <formula>0</formula>
    </cfRule>
  </conditionalFormatting>
  <conditionalFormatting sqref="I523:N523">
    <cfRule type="expression" dxfId="83" priority="868">
      <formula>I523/H523&gt;1</formula>
    </cfRule>
  </conditionalFormatting>
  <conditionalFormatting sqref="I523:N523">
    <cfRule type="expression" dxfId="82" priority="869">
      <formula>I523/H523&lt;1</formula>
    </cfRule>
  </conditionalFormatting>
  <conditionalFormatting sqref="B538:N538">
    <cfRule type="cellIs" dxfId="81" priority="870" operator="lessThan">
      <formula>0</formula>
    </cfRule>
  </conditionalFormatting>
  <conditionalFormatting sqref="B538:N538">
    <cfRule type="expression" dxfId="80" priority="871">
      <formula>B538/A538&gt;1</formula>
    </cfRule>
  </conditionalFormatting>
  <conditionalFormatting sqref="B538:N538">
    <cfRule type="expression" dxfId="79" priority="872">
      <formula>B538/A538&lt;1</formula>
    </cfRule>
  </conditionalFormatting>
  <conditionalFormatting sqref="B552:N552">
    <cfRule type="cellIs" dxfId="78" priority="873" operator="lessThan">
      <formula>0</formula>
    </cfRule>
  </conditionalFormatting>
  <conditionalFormatting sqref="B552:N552">
    <cfRule type="expression" dxfId="77" priority="874">
      <formula>B552/A552&gt;1</formula>
    </cfRule>
  </conditionalFormatting>
  <conditionalFormatting sqref="B552:N552">
    <cfRule type="expression" dxfId="76" priority="875">
      <formula>B552/A552&lt;1</formula>
    </cfRule>
  </conditionalFormatting>
  <conditionalFormatting sqref="N581">
    <cfRule type="cellIs" dxfId="75" priority="876" operator="lessThan">
      <formula>0</formula>
    </cfRule>
  </conditionalFormatting>
  <conditionalFormatting sqref="D484:N484">
    <cfRule type="cellIs" dxfId="74" priority="877" operator="lessThan">
      <formula>0</formula>
    </cfRule>
  </conditionalFormatting>
  <conditionalFormatting sqref="D484:N484">
    <cfRule type="expression" dxfId="73" priority="878">
      <formula>D484/C484&gt;1</formula>
    </cfRule>
  </conditionalFormatting>
  <conditionalFormatting sqref="D484:N484">
    <cfRule type="expression" dxfId="72" priority="879">
      <formula>D484/C484&lt;1</formula>
    </cfRule>
  </conditionalFormatting>
  <conditionalFormatting sqref="C492:N492">
    <cfRule type="cellIs" dxfId="71" priority="880" operator="lessThan">
      <formula>0</formula>
    </cfRule>
  </conditionalFormatting>
  <conditionalFormatting sqref="C492:N492">
    <cfRule type="expression" dxfId="70" priority="881">
      <formula>C492/B492&gt;1</formula>
    </cfRule>
  </conditionalFormatting>
  <conditionalFormatting sqref="C492:N492">
    <cfRule type="expression" dxfId="69" priority="882">
      <formula>C492/B492&lt;1</formula>
    </cfRule>
  </conditionalFormatting>
  <conditionalFormatting sqref="C545:N545">
    <cfRule type="expression" dxfId="68" priority="883">
      <formula>C545/B545&gt;1</formula>
    </cfRule>
  </conditionalFormatting>
  <conditionalFormatting sqref="C545:N545">
    <cfRule type="expression" dxfId="67" priority="884">
      <formula>C545/B545&lt;1</formula>
    </cfRule>
  </conditionalFormatting>
  <conditionalFormatting sqref="C500:N500">
    <cfRule type="cellIs" dxfId="66" priority="885" operator="lessThan">
      <formula>0</formula>
    </cfRule>
  </conditionalFormatting>
  <conditionalFormatting sqref="C500:N500">
    <cfRule type="expression" dxfId="65" priority="886">
      <formula>C500/B500&gt;1</formula>
    </cfRule>
  </conditionalFormatting>
  <conditionalFormatting sqref="C500:N500">
    <cfRule type="expression" dxfId="64" priority="887">
      <formula>C500/B500&lt;1</formula>
    </cfRule>
  </conditionalFormatting>
  <conditionalFormatting sqref="C619:N620">
    <cfRule type="cellIs" dxfId="63" priority="888" operator="lessThan">
      <formula>0</formula>
    </cfRule>
  </conditionalFormatting>
  <conditionalFormatting sqref="C531:N531">
    <cfRule type="expression" dxfId="62" priority="889">
      <formula>C531/B531&gt;1</formula>
    </cfRule>
  </conditionalFormatting>
  <conditionalFormatting sqref="C531:N531">
    <cfRule type="expression" dxfId="61" priority="890">
      <formula>C531/B531&lt;1</formula>
    </cfRule>
  </conditionalFormatting>
  <conditionalFormatting sqref="C560:N560">
    <cfRule type="cellIs" dxfId="60" priority="891" operator="lessThan">
      <formula>0</formula>
    </cfRule>
  </conditionalFormatting>
  <conditionalFormatting sqref="C581:M581">
    <cfRule type="expression" dxfId="59" priority="892">
      <formula>C581/B581&gt;1</formula>
    </cfRule>
  </conditionalFormatting>
  <conditionalFormatting sqref="C581:M581">
    <cfRule type="expression" dxfId="58" priority="893">
      <formula>C581/B581&lt;1</formula>
    </cfRule>
  </conditionalFormatting>
  <conditionalFormatting sqref="C576:N576">
    <cfRule type="cellIs" dxfId="57" priority="894" operator="lessThan">
      <formula>0</formula>
    </cfRule>
  </conditionalFormatting>
  <conditionalFormatting sqref="N581">
    <cfRule type="expression" dxfId="56" priority="895">
      <formula>N581/M581&gt;1</formula>
    </cfRule>
  </conditionalFormatting>
  <conditionalFormatting sqref="N581">
    <cfRule type="expression" dxfId="55" priority="896">
      <formula>N581/M581&lt;1</formula>
    </cfRule>
  </conditionalFormatting>
  <conditionalFormatting sqref="C581:M581">
    <cfRule type="cellIs" dxfId="54" priority="897" operator="lessThan">
      <formula>0</formula>
    </cfRule>
  </conditionalFormatting>
  <conditionalFormatting sqref="C581:M581">
    <cfRule type="cellIs" dxfId="53" priority="898" operator="lessThan">
      <formula>0</formula>
    </cfRule>
  </conditionalFormatting>
  <conditionalFormatting sqref="B545">
    <cfRule type="cellIs" dxfId="52" priority="899" operator="lessThan">
      <formula>0</formula>
    </cfRule>
  </conditionalFormatting>
  <conditionalFormatting sqref="B545">
    <cfRule type="expression" dxfId="51" priority="900">
      <formula>B545/#REF!&gt;1</formula>
    </cfRule>
  </conditionalFormatting>
  <conditionalFormatting sqref="B545">
    <cfRule type="expression" dxfId="50" priority="901">
      <formula>B545/#REF!&lt;1</formula>
    </cfRule>
  </conditionalFormatting>
  <conditionalFormatting sqref="C545:N545">
    <cfRule type="cellIs" dxfId="49" priority="902" operator="lessThan">
      <formula>0</formula>
    </cfRule>
  </conditionalFormatting>
  <conditionalFormatting sqref="C619:N620">
    <cfRule type="expression" dxfId="48" priority="903">
      <formula>C619/B619&gt;1</formula>
    </cfRule>
  </conditionalFormatting>
  <conditionalFormatting sqref="C619:N620">
    <cfRule type="expression" dxfId="47" priority="904">
      <formula>C619/B619&lt;1</formula>
    </cfRule>
  </conditionalFormatting>
  <conditionalFormatting sqref="C576:N576">
    <cfRule type="cellIs" dxfId="46" priority="905" operator="lessThan">
      <formula>0</formula>
    </cfRule>
  </conditionalFormatting>
  <conditionalFormatting sqref="C560:N560">
    <cfRule type="expression" dxfId="45" priority="906">
      <formula>C560/B560&gt;1</formula>
    </cfRule>
  </conditionalFormatting>
  <conditionalFormatting sqref="C560:N560">
    <cfRule type="expression" dxfId="44" priority="907">
      <formula>C560/B560&lt;1</formula>
    </cfRule>
  </conditionalFormatting>
  <conditionalFormatting sqref="C576:N576">
    <cfRule type="cellIs" dxfId="43" priority="908" operator="lessThan">
      <formula>0</formula>
    </cfRule>
  </conditionalFormatting>
  <conditionalFormatting sqref="N581">
    <cfRule type="cellIs" dxfId="42" priority="909" operator="lessThan">
      <formula>0</formula>
    </cfRule>
  </conditionalFormatting>
  <conditionalFormatting sqref="C581:M581">
    <cfRule type="cellIs" dxfId="41" priority="910" operator="lessThan">
      <formula>0</formula>
    </cfRule>
  </conditionalFormatting>
  <conditionalFormatting sqref="N581">
    <cfRule type="cellIs" dxfId="40" priority="911" operator="lessThan">
      <formula>0</formula>
    </cfRule>
  </conditionalFormatting>
  <conditionalFormatting sqref="B652:N655">
    <cfRule type="cellIs" dxfId="39" priority="912" operator="lessThan">
      <formula>0</formula>
    </cfRule>
  </conditionalFormatting>
  <conditionalFormatting sqref="I654:N654 O652:P655">
    <cfRule type="cellIs" dxfId="38" priority="913" operator="lessThan">
      <formula>0</formula>
    </cfRule>
  </conditionalFormatting>
  <conditionalFormatting sqref="B656:N659">
    <cfRule type="cellIs" dxfId="37" priority="914" operator="lessThan">
      <formula>0</formula>
    </cfRule>
  </conditionalFormatting>
  <conditionalFormatting sqref="I658:N658 O656:P659">
    <cfRule type="cellIs" dxfId="36" priority="915" operator="lessThan">
      <formula>0</formula>
    </cfRule>
  </conditionalFormatting>
  <conditionalFormatting sqref="B660:N663">
    <cfRule type="cellIs" dxfId="35" priority="916" operator="lessThan">
      <formula>0</formula>
    </cfRule>
  </conditionalFormatting>
  <conditionalFormatting sqref="I662:N662 O660:P663">
    <cfRule type="cellIs" dxfId="34" priority="917" operator="lessThan">
      <formula>0</formula>
    </cfRule>
  </conditionalFormatting>
  <conditionalFormatting sqref="B668:N671">
    <cfRule type="cellIs" dxfId="33" priority="918" operator="lessThan">
      <formula>0</formula>
    </cfRule>
  </conditionalFormatting>
  <conditionalFormatting sqref="I670:N670 O668:P671">
    <cfRule type="cellIs" dxfId="32" priority="919" operator="lessThan">
      <formula>0</formula>
    </cfRule>
  </conditionalFormatting>
  <conditionalFormatting sqref="B672:N675">
    <cfRule type="cellIs" dxfId="31" priority="920" operator="lessThan">
      <formula>0</formula>
    </cfRule>
  </conditionalFormatting>
  <conditionalFormatting sqref="I674:N674 O672:P675">
    <cfRule type="cellIs" dxfId="30" priority="921" operator="lessThan">
      <formula>0</formula>
    </cfRule>
  </conditionalFormatting>
  <conditionalFormatting sqref="O629">
    <cfRule type="cellIs" dxfId="29" priority="922" operator="lessThan">
      <formula>0</formula>
    </cfRule>
  </conditionalFormatting>
  <conditionalFormatting sqref="P453">
    <cfRule type="cellIs" dxfId="28" priority="923" operator="lessThan">
      <formula>0</formula>
    </cfRule>
  </conditionalFormatting>
  <conditionalFormatting sqref="O453">
    <cfRule type="cellIs" dxfId="27" priority="924" operator="lessThan">
      <formula>0</formula>
    </cfRule>
  </conditionalFormatting>
  <conditionalFormatting sqref="B453:N453">
    <cfRule type="cellIs" dxfId="26" priority="925" operator="lessThan">
      <formula>0</formula>
    </cfRule>
  </conditionalFormatting>
  <conditionalFormatting sqref="P468">
    <cfRule type="cellIs" dxfId="25" priority="926" operator="lessThan">
      <formula>0</formula>
    </cfRule>
  </conditionalFormatting>
  <conditionalFormatting sqref="O468">
    <cfRule type="cellIs" dxfId="24" priority="927" operator="lessThan">
      <formula>0</formula>
    </cfRule>
  </conditionalFormatting>
  <conditionalFormatting sqref="B468:N468">
    <cfRule type="cellIs" dxfId="23" priority="928" operator="lessThan">
      <formula>0</formula>
    </cfRule>
  </conditionalFormatting>
  <conditionalFormatting sqref="P476">
    <cfRule type="cellIs" dxfId="22" priority="929" operator="lessThan">
      <formula>0</formula>
    </cfRule>
  </conditionalFormatting>
  <conditionalFormatting sqref="O476">
    <cfRule type="cellIs" dxfId="21" priority="930" operator="lessThan">
      <formula>0</formula>
    </cfRule>
  </conditionalFormatting>
  <conditionalFormatting sqref="B476:N476">
    <cfRule type="cellIs" dxfId="20" priority="931" operator="lessThan">
      <formula>0</formula>
    </cfRule>
  </conditionalFormatting>
  <conditionalFormatting sqref="P485">
    <cfRule type="cellIs" dxfId="19" priority="932" operator="lessThan">
      <formula>0</formula>
    </cfRule>
  </conditionalFormatting>
  <conditionalFormatting sqref="O485">
    <cfRule type="cellIs" dxfId="18" priority="933" operator="lessThan">
      <formula>0</formula>
    </cfRule>
  </conditionalFormatting>
  <conditionalFormatting sqref="B485:N485">
    <cfRule type="cellIs" dxfId="17" priority="934" operator="lessThan">
      <formula>0</formula>
    </cfRule>
  </conditionalFormatting>
  <conditionalFormatting sqref="P493">
    <cfRule type="cellIs" dxfId="16" priority="935" operator="lessThan">
      <formula>0</formula>
    </cfRule>
  </conditionalFormatting>
  <conditionalFormatting sqref="O493">
    <cfRule type="cellIs" dxfId="15" priority="936" operator="lessThan">
      <formula>0</formula>
    </cfRule>
  </conditionalFormatting>
  <conditionalFormatting sqref="B493:N493">
    <cfRule type="cellIs" dxfId="14" priority="937" operator="lessThan">
      <formula>0</formula>
    </cfRule>
  </conditionalFormatting>
  <conditionalFormatting sqref="P501">
    <cfRule type="cellIs" dxfId="13" priority="938" operator="lessThan">
      <formula>0</formula>
    </cfRule>
  </conditionalFormatting>
  <conditionalFormatting sqref="O501">
    <cfRule type="cellIs" dxfId="12" priority="939" operator="lessThan">
      <formula>0</formula>
    </cfRule>
  </conditionalFormatting>
  <conditionalFormatting sqref="B501:N501">
    <cfRule type="cellIs" dxfId="11" priority="940" operator="lessThan">
      <formula>0</formula>
    </cfRule>
  </conditionalFormatting>
  <conditionalFormatting sqref="P516">
    <cfRule type="cellIs" dxfId="10" priority="941" operator="lessThan">
      <formula>0</formula>
    </cfRule>
  </conditionalFormatting>
  <conditionalFormatting sqref="O516">
    <cfRule type="cellIs" dxfId="9" priority="942" operator="lessThan">
      <formula>0</formula>
    </cfRule>
  </conditionalFormatting>
  <conditionalFormatting sqref="B516:N516">
    <cfRule type="cellIs" dxfId="8" priority="943" operator="lessThan">
      <formula>0</formula>
    </cfRule>
  </conditionalFormatting>
  <conditionalFormatting sqref="P524">
    <cfRule type="cellIs" dxfId="7" priority="944" operator="lessThan">
      <formula>0</formula>
    </cfRule>
  </conditionalFormatting>
  <conditionalFormatting sqref="O524">
    <cfRule type="cellIs" dxfId="6" priority="945" operator="lessThan">
      <formula>0</formula>
    </cfRule>
  </conditionalFormatting>
  <conditionalFormatting sqref="B524:N524">
    <cfRule type="cellIs" dxfId="5" priority="946" operator="lessThan">
      <formula>0</formula>
    </cfRule>
  </conditionalFormatting>
  <conditionalFormatting sqref="P553">
    <cfRule type="cellIs" dxfId="4" priority="947" operator="lessThan">
      <formula>0</formula>
    </cfRule>
  </conditionalFormatting>
  <conditionalFormatting sqref="O553">
    <cfRule type="cellIs" dxfId="3" priority="948" operator="lessThan">
      <formula>0</formula>
    </cfRule>
  </conditionalFormatting>
  <conditionalFormatting sqref="B553:N553">
    <cfRule type="cellIs" dxfId="2" priority="949" operator="lessThan">
      <formula>0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Price</vt:lpstr>
      <vt:lpstr>ADVANC</vt:lpstr>
      <vt:lpstr>SAPPE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Prapas Boonchuen</cp:lastModifiedBy>
  <dcterms:created xsi:type="dcterms:W3CDTF">2020-10-16T04:22:33Z</dcterms:created>
  <dcterms:modified xsi:type="dcterms:W3CDTF">2020-10-17T08:14:09Z</dcterms:modified>
</cp:coreProperties>
</file>